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Oprava střechy" sheetId="2" r:id="rId2"/>
    <sheet name="002 - Oprava vnějšího pláště" sheetId="3" r:id="rId3"/>
    <sheet name="003 - Oprava zpevněných p..." sheetId="4" r:id="rId4"/>
    <sheet name="004 - Vedlejší a ostatní ..." sheetId="5" r:id="rId5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'001 - Oprava střechy'!$C$129:$K$345</definedName>
    <definedName name="_xlnm.Print_Area" localSheetId="1">'001 - Oprava střechy'!$C$4:$J$76,'001 - Oprava střechy'!$C$82:$J$111,'001 - Oprava střechy'!$C$117:$K$345</definedName>
    <definedName name="_xlnm.Print_Titles" localSheetId="1">'001 - Oprava střechy'!$129:$129</definedName>
    <definedName name="_xlnm._FilterDatabase" localSheetId="2" hidden="1">'002 - Oprava vnějšího pláště'!$C$131:$K$346</definedName>
    <definedName name="_xlnm.Print_Area" localSheetId="2">'002 - Oprava vnějšího pláště'!$C$4:$J$76,'002 - Oprava vnějšího pláště'!$C$82:$J$113,'002 - Oprava vnějšího pláště'!$C$119:$K$346</definedName>
    <definedName name="_xlnm.Print_Titles" localSheetId="2">'002 - Oprava vnějšího pláště'!$131:$131</definedName>
    <definedName name="_xlnm._FilterDatabase" localSheetId="3" hidden="1">'003 - Oprava zpevněných p...'!$C$134:$K$250</definedName>
    <definedName name="_xlnm.Print_Area" localSheetId="3">'003 - Oprava zpevněných p...'!$C$4:$J$76,'003 - Oprava zpevněných p...'!$C$82:$J$116,'003 - Oprava zpevněných p...'!$C$122:$K$250</definedName>
    <definedName name="_xlnm.Print_Titles" localSheetId="3">'003 - Oprava zpevněných p...'!$134:$134</definedName>
    <definedName name="_xlnm._FilterDatabase" localSheetId="4" hidden="1">'004 - Vedlejší a ostatní ...'!$C$119:$K$129</definedName>
    <definedName name="_xlnm.Print_Area" localSheetId="4">'004 - Vedlejší a ostatní ...'!$C$4:$J$76,'004 - Vedlejší a ostatní ...'!$C$82:$J$101,'004 - Vedlejší a ostatní ...'!$C$107:$K$129</definedName>
    <definedName name="_xlnm.Print_Titles" localSheetId="4">'004 - Vedlejší a ostatní ...'!$119:$119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9"/>
  <c r="BH129"/>
  <c r="BG129"/>
  <c r="BF129"/>
  <c r="T129"/>
  <c r="T128"/>
  <c r="R129"/>
  <c r="R128"/>
  <c r="P129"/>
  <c r="P128"/>
  <c r="BI126"/>
  <c r="BH126"/>
  <c r="BG126"/>
  <c r="BF126"/>
  <c r="T126"/>
  <c r="T125"/>
  <c r="R126"/>
  <c r="R125"/>
  <c r="P126"/>
  <c r="P125"/>
  <c r="BI123"/>
  <c r="BH123"/>
  <c r="BG123"/>
  <c r="BF123"/>
  <c r="T123"/>
  <c r="T122"/>
  <c r="T121"/>
  <c r="T120"/>
  <c r="R123"/>
  <c r="R122"/>
  <c r="P123"/>
  <c r="P122"/>
  <c r="P121"/>
  <c r="P120"/>
  <c i="1" r="AU98"/>
  <c i="5"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110"/>
  <c i="4" r="J37"/>
  <c r="J36"/>
  <c i="1" r="AY97"/>
  <c i="4" r="J35"/>
  <c i="1" r="AX97"/>
  <c i="4"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J132"/>
  <c r="F131"/>
  <c r="F129"/>
  <c r="E127"/>
  <c r="J92"/>
  <c r="F91"/>
  <c r="F89"/>
  <c r="E87"/>
  <c r="J21"/>
  <c r="E21"/>
  <c r="J131"/>
  <c r="J20"/>
  <c r="J18"/>
  <c r="E18"/>
  <c r="F92"/>
  <c r="J17"/>
  <c r="J12"/>
  <c r="J129"/>
  <c r="E7"/>
  <c r="E125"/>
  <c i="3" r="J37"/>
  <c r="J36"/>
  <c i="1" r="AY96"/>
  <c i="3" r="J35"/>
  <c i="1" r="AX96"/>
  <c i="3" r="BI346"/>
  <c r="BH346"/>
  <c r="BG346"/>
  <c r="BF346"/>
  <c r="T346"/>
  <c r="T345"/>
  <c r="R346"/>
  <c r="R345"/>
  <c r="P346"/>
  <c r="P345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47"/>
  <c r="BH147"/>
  <c r="BG147"/>
  <c r="BF147"/>
  <c r="T147"/>
  <c r="R147"/>
  <c r="P147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J129"/>
  <c r="F128"/>
  <c r="F126"/>
  <c r="E124"/>
  <c r="J92"/>
  <c r="F91"/>
  <c r="F89"/>
  <c r="E87"/>
  <c r="J21"/>
  <c r="E21"/>
  <c r="J128"/>
  <c r="J20"/>
  <c r="J18"/>
  <c r="E18"/>
  <c r="F129"/>
  <c r="J17"/>
  <c r="J12"/>
  <c r="J126"/>
  <c r="E7"/>
  <c r="E122"/>
  <c i="2" r="J37"/>
  <c r="J36"/>
  <c i="1" r="AY95"/>
  <c i="2" r="J35"/>
  <c i="1" r="AX95"/>
  <c i="2"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199"/>
  <c r="BH199"/>
  <c r="BG199"/>
  <c r="BF199"/>
  <c r="T199"/>
  <c r="R199"/>
  <c r="P199"/>
  <c r="BI197"/>
  <c r="BH197"/>
  <c r="BG197"/>
  <c r="BF197"/>
  <c r="T197"/>
  <c r="R197"/>
  <c r="P197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T135"/>
  <c r="R144"/>
  <c r="R135"/>
  <c r="P144"/>
  <c r="P135"/>
  <c r="BI136"/>
  <c r="BH136"/>
  <c r="BG136"/>
  <c r="BF136"/>
  <c r="T136"/>
  <c r="R136"/>
  <c r="P136"/>
  <c r="BI132"/>
  <c r="BH132"/>
  <c r="BG132"/>
  <c r="BF132"/>
  <c r="T132"/>
  <c r="T131"/>
  <c r="R132"/>
  <c r="R131"/>
  <c r="P132"/>
  <c r="P131"/>
  <c r="J127"/>
  <c r="F126"/>
  <c r="F124"/>
  <c r="E122"/>
  <c r="J92"/>
  <c r="F91"/>
  <c r="F89"/>
  <c r="E87"/>
  <c r="J21"/>
  <c r="E21"/>
  <c r="J126"/>
  <c r="J20"/>
  <c r="J18"/>
  <c r="E18"/>
  <c r="F127"/>
  <c r="J17"/>
  <c r="J12"/>
  <c r="J124"/>
  <c r="E7"/>
  <c r="E120"/>
  <c i="1" r="L90"/>
  <c r="AM90"/>
  <c r="AM89"/>
  <c r="L89"/>
  <c r="AM87"/>
  <c r="L87"/>
  <c r="L85"/>
  <c r="L84"/>
  <c i="5" r="BK129"/>
  <c r="J129"/>
  <c r="BK126"/>
  <c r="J126"/>
  <c r="BK123"/>
  <c r="J123"/>
  <c i="4" r="J248"/>
  <c r="BK246"/>
  <c r="J243"/>
  <c r="J240"/>
  <c r="J238"/>
  <c r="BK236"/>
  <c r="J234"/>
  <c r="BK233"/>
  <c r="BK232"/>
  <c r="BK230"/>
  <c r="BK229"/>
  <c r="BK227"/>
  <c r="J225"/>
  <c r="BK223"/>
  <c r="BK221"/>
  <c r="J219"/>
  <c r="BK218"/>
  <c r="J217"/>
  <c r="J214"/>
  <c r="BK213"/>
  <c r="BK212"/>
  <c r="J211"/>
  <c r="J209"/>
  <c r="BK208"/>
  <c r="BK207"/>
  <c r="J203"/>
  <c r="BK202"/>
  <c r="J200"/>
  <c r="J199"/>
  <c r="J197"/>
  <c r="J195"/>
  <c r="BK193"/>
  <c r="BK191"/>
  <c r="J189"/>
  <c r="BK188"/>
  <c r="J187"/>
  <c r="J185"/>
  <c r="BK184"/>
  <c r="BK183"/>
  <c r="J182"/>
  <c r="BK181"/>
  <c r="BK180"/>
  <c r="J179"/>
  <c r="BK178"/>
  <c r="J177"/>
  <c r="J176"/>
  <c r="BK175"/>
  <c r="J174"/>
  <c r="BK172"/>
  <c r="J170"/>
  <c r="BK169"/>
  <c r="BK167"/>
  <c r="J167"/>
  <c r="BK163"/>
  <c r="BK162"/>
  <c r="J161"/>
  <c r="J159"/>
  <c r="J157"/>
  <c r="J156"/>
  <c r="J154"/>
  <c r="BK151"/>
  <c r="J149"/>
  <c r="J147"/>
  <c r="BK146"/>
  <c r="J144"/>
  <c r="BK142"/>
  <c r="BK140"/>
  <c r="BK137"/>
  <c i="3" r="BK346"/>
  <c r="J346"/>
  <c r="BK343"/>
  <c r="BK342"/>
  <c r="BK340"/>
  <c r="J339"/>
  <c r="BK337"/>
  <c r="BK335"/>
  <c r="J333"/>
  <c r="J327"/>
  <c r="BK326"/>
  <c r="BK324"/>
  <c r="BK320"/>
  <c r="BK314"/>
  <c r="BK312"/>
  <c r="BK311"/>
  <c r="BK310"/>
  <c r="J309"/>
  <c r="BK308"/>
  <c r="J306"/>
  <c r="J305"/>
  <c r="J303"/>
  <c r="BK301"/>
  <c r="J301"/>
  <c r="J299"/>
  <c r="J297"/>
  <c r="BK296"/>
  <c r="J296"/>
  <c r="BK295"/>
  <c r="BK294"/>
  <c r="BK293"/>
  <c r="J293"/>
  <c r="BK292"/>
  <c r="J291"/>
  <c r="BK289"/>
  <c r="J287"/>
  <c r="BK285"/>
  <c r="BK282"/>
  <c r="J280"/>
  <c r="J276"/>
  <c r="J273"/>
  <c r="J268"/>
  <c r="BK265"/>
  <c r="BK262"/>
  <c r="J259"/>
  <c r="BK256"/>
  <c r="BK253"/>
  <c r="J251"/>
  <c r="BK250"/>
  <c r="BK247"/>
  <c r="J245"/>
  <c r="J244"/>
  <c r="BK242"/>
  <c r="J240"/>
  <c r="BK238"/>
  <c r="J236"/>
  <c r="J235"/>
  <c r="J233"/>
  <c r="J232"/>
  <c r="BK231"/>
  <c r="BK230"/>
  <c r="J228"/>
  <c r="J227"/>
  <c r="J226"/>
  <c r="BK223"/>
  <c r="BK220"/>
  <c r="BK219"/>
  <c r="J217"/>
  <c r="BK216"/>
  <c r="BK215"/>
  <c r="J213"/>
  <c r="J212"/>
  <c r="J210"/>
  <c r="J208"/>
  <c r="BK206"/>
  <c r="BK204"/>
  <c r="J202"/>
  <c r="BK201"/>
  <c r="J200"/>
  <c r="BK198"/>
  <c r="J196"/>
  <c r="BK195"/>
  <c r="J194"/>
  <c r="J192"/>
  <c r="BK191"/>
  <c r="J190"/>
  <c r="J188"/>
  <c r="J186"/>
  <c r="BK182"/>
  <c r="BK181"/>
  <c r="J180"/>
  <c r="J179"/>
  <c r="J178"/>
  <c r="J177"/>
  <c r="BK175"/>
  <c r="J172"/>
  <c r="BK167"/>
  <c r="J165"/>
  <c r="J163"/>
  <c r="J161"/>
  <c r="J160"/>
  <c r="BK156"/>
  <c r="BK147"/>
  <c r="BK140"/>
  <c r="BK137"/>
  <c r="J135"/>
  <c i="2" r="BK343"/>
  <c r="J343"/>
  <c r="BK342"/>
  <c r="J342"/>
  <c r="J341"/>
  <c r="BK337"/>
  <c r="BK335"/>
  <c r="BK333"/>
  <c r="J331"/>
  <c r="BK329"/>
  <c r="BK327"/>
  <c r="BK326"/>
  <c r="J325"/>
  <c r="J323"/>
  <c r="J322"/>
  <c r="BK319"/>
  <c r="BK317"/>
  <c r="BK316"/>
  <c r="J315"/>
  <c r="J314"/>
  <c r="J308"/>
  <c r="J307"/>
  <c r="BK306"/>
  <c r="J304"/>
  <c r="BK302"/>
  <c r="J301"/>
  <c r="J298"/>
  <c r="J296"/>
  <c r="J294"/>
  <c r="BK289"/>
  <c r="BK288"/>
  <c r="BK286"/>
  <c r="BK281"/>
  <c r="BK279"/>
  <c r="BK278"/>
  <c r="BK276"/>
  <c r="J269"/>
  <c r="J267"/>
  <c r="BK265"/>
  <c r="BK263"/>
  <c r="BK261"/>
  <c r="J259"/>
  <c r="J257"/>
  <c r="BK250"/>
  <c r="J247"/>
  <c r="J246"/>
  <c r="BK244"/>
  <c r="BK242"/>
  <c r="J239"/>
  <c r="J238"/>
  <c r="J230"/>
  <c r="J229"/>
  <c r="J228"/>
  <c r="BK226"/>
  <c r="BK223"/>
  <c r="BK222"/>
  <c r="BK220"/>
  <c r="J218"/>
  <c r="BK211"/>
  <c r="J208"/>
  <c r="J206"/>
  <c r="J199"/>
  <c r="BK197"/>
  <c r="BK190"/>
  <c r="J188"/>
  <c r="J187"/>
  <c r="BK182"/>
  <c r="J181"/>
  <c r="BK180"/>
  <c r="BK177"/>
  <c r="BK174"/>
  <c r="BK173"/>
  <c r="BK172"/>
  <c r="J171"/>
  <c r="J169"/>
  <c r="J167"/>
  <c r="J165"/>
  <c r="BK164"/>
  <c r="J161"/>
  <c r="BK159"/>
  <c r="J158"/>
  <c r="BK156"/>
  <c r="BK154"/>
  <c r="J152"/>
  <c r="BK150"/>
  <c r="J148"/>
  <c r="J147"/>
  <c r="BK146"/>
  <c r="J144"/>
  <c r="J136"/>
  <c r="BK132"/>
  <c i="1" r="AS94"/>
  <c i="4" r="BK250"/>
  <c r="J250"/>
  <c r="BK248"/>
  <c r="J246"/>
  <c r="BK243"/>
  <c r="BK240"/>
  <c r="BK238"/>
  <c r="J236"/>
  <c r="BK234"/>
  <c r="J233"/>
  <c r="J232"/>
  <c r="J230"/>
  <c r="J229"/>
  <c r="J227"/>
  <c r="BK225"/>
  <c r="J223"/>
  <c r="J221"/>
  <c r="BK219"/>
  <c r="J218"/>
  <c r="BK217"/>
  <c r="BK214"/>
  <c r="J213"/>
  <c r="J212"/>
  <c r="BK211"/>
  <c r="BK209"/>
  <c r="J208"/>
  <c r="J207"/>
  <c r="BK203"/>
  <c r="J202"/>
  <c r="BK201"/>
  <c r="J201"/>
  <c r="BK200"/>
  <c r="BK199"/>
  <c r="BK197"/>
  <c r="BK195"/>
  <c r="J193"/>
  <c r="J191"/>
  <c r="BK189"/>
  <c r="J188"/>
  <c r="BK187"/>
  <c r="BK185"/>
  <c r="J184"/>
  <c r="J183"/>
  <c r="BK182"/>
  <c r="J181"/>
  <c r="J180"/>
  <c r="BK179"/>
  <c r="J178"/>
  <c r="BK177"/>
  <c r="BK176"/>
  <c r="J175"/>
  <c r="BK174"/>
  <c r="J172"/>
  <c r="BK170"/>
  <c r="J169"/>
  <c r="J163"/>
  <c r="J162"/>
  <c r="BK161"/>
  <c r="BK159"/>
  <c r="BK157"/>
  <c r="BK156"/>
  <c r="BK154"/>
  <c r="J151"/>
  <c r="BK149"/>
  <c r="BK147"/>
  <c r="J146"/>
  <c r="BK144"/>
  <c r="J142"/>
  <c r="J140"/>
  <c r="J137"/>
  <c i="3" r="J343"/>
  <c r="J342"/>
  <c r="J340"/>
  <c r="BK339"/>
  <c r="J337"/>
  <c r="J335"/>
  <c r="BK333"/>
  <c r="BK327"/>
  <c r="J326"/>
  <c r="J324"/>
  <c r="J320"/>
  <c r="J314"/>
  <c r="J312"/>
  <c r="J311"/>
  <c r="J310"/>
  <c r="BK309"/>
  <c r="J308"/>
  <c r="BK306"/>
  <c r="BK305"/>
  <c r="BK303"/>
  <c r="BK299"/>
  <c r="BK297"/>
  <c r="J295"/>
  <c r="J294"/>
  <c r="J292"/>
  <c r="BK291"/>
  <c r="J289"/>
  <c r="BK287"/>
  <c r="J285"/>
  <c r="BK284"/>
  <c r="J284"/>
  <c r="J282"/>
  <c r="BK280"/>
  <c r="BK278"/>
  <c r="J278"/>
  <c r="BK276"/>
  <c r="BK273"/>
  <c r="BK268"/>
  <c r="J265"/>
  <c r="J262"/>
  <c r="BK259"/>
  <c r="J256"/>
  <c r="J253"/>
  <c r="BK251"/>
  <c r="J250"/>
  <c r="J247"/>
  <c r="BK245"/>
  <c r="BK244"/>
  <c r="J242"/>
  <c r="BK240"/>
  <c r="BK239"/>
  <c r="J239"/>
  <c r="J238"/>
  <c r="BK236"/>
  <c r="BK235"/>
  <c r="BK233"/>
  <c r="BK232"/>
  <c r="J231"/>
  <c r="J230"/>
  <c r="BK228"/>
  <c r="BK227"/>
  <c r="BK226"/>
  <c r="J223"/>
  <c r="J220"/>
  <c r="J219"/>
  <c r="BK217"/>
  <c r="J216"/>
  <c r="J215"/>
  <c r="BK213"/>
  <c r="BK212"/>
  <c r="BK210"/>
  <c r="BK208"/>
  <c r="J206"/>
  <c r="J204"/>
  <c r="BK202"/>
  <c r="J201"/>
  <c r="BK200"/>
  <c r="J198"/>
  <c r="BK196"/>
  <c r="J195"/>
  <c r="BK194"/>
  <c r="BK192"/>
  <c r="J191"/>
  <c r="BK190"/>
  <c r="BK188"/>
  <c r="BK186"/>
  <c r="J182"/>
  <c r="J181"/>
  <c r="BK180"/>
  <c r="BK179"/>
  <c r="BK178"/>
  <c r="BK177"/>
  <c r="J175"/>
  <c r="BK172"/>
  <c r="J167"/>
  <c r="BK165"/>
  <c r="BK163"/>
  <c r="BK161"/>
  <c r="BK160"/>
  <c r="J156"/>
  <c r="J147"/>
  <c r="J140"/>
  <c r="J137"/>
  <c r="BK135"/>
  <c i="2" r="BK341"/>
  <c r="J337"/>
  <c r="J335"/>
  <c r="J333"/>
  <c r="BK331"/>
  <c r="J329"/>
  <c r="J327"/>
  <c r="J326"/>
  <c r="BK325"/>
  <c r="BK323"/>
  <c r="BK322"/>
  <c r="J319"/>
  <c r="J317"/>
  <c r="J316"/>
  <c r="BK315"/>
  <c r="BK314"/>
  <c r="BK308"/>
  <c r="BK307"/>
  <c r="J306"/>
  <c r="BK304"/>
  <c r="J302"/>
  <c r="BK301"/>
  <c r="BK298"/>
  <c r="BK296"/>
  <c r="BK294"/>
  <c r="J289"/>
  <c r="J288"/>
  <c r="J286"/>
  <c r="J281"/>
  <c r="J279"/>
  <c r="J278"/>
  <c r="J276"/>
  <c r="BK269"/>
  <c r="BK267"/>
  <c r="J265"/>
  <c r="J263"/>
  <c r="J261"/>
  <c r="BK259"/>
  <c r="BK257"/>
  <c r="J250"/>
  <c r="BK247"/>
  <c r="BK246"/>
  <c r="J244"/>
  <c r="J242"/>
  <c r="BK239"/>
  <c r="BK238"/>
  <c r="BK230"/>
  <c r="BK229"/>
  <c r="BK228"/>
  <c r="J226"/>
  <c r="J223"/>
  <c r="J222"/>
  <c r="J220"/>
  <c r="BK218"/>
  <c r="J211"/>
  <c r="BK208"/>
  <c r="BK206"/>
  <c r="BK199"/>
  <c r="J197"/>
  <c r="J190"/>
  <c r="BK188"/>
  <c r="BK187"/>
  <c r="BK185"/>
  <c r="J185"/>
  <c r="BK183"/>
  <c r="J183"/>
  <c r="J182"/>
  <c r="BK181"/>
  <c r="J180"/>
  <c r="J177"/>
  <c r="J174"/>
  <c r="J173"/>
  <c r="J172"/>
  <c r="BK171"/>
  <c r="BK169"/>
  <c r="BK167"/>
  <c r="BK165"/>
  <c r="J164"/>
  <c r="BK161"/>
  <c r="J159"/>
  <c r="BK158"/>
  <c r="J156"/>
  <c r="J154"/>
  <c r="BK152"/>
  <c r="J150"/>
  <c r="BK148"/>
  <c r="BK147"/>
  <c r="J146"/>
  <c r="BK144"/>
  <c r="BK136"/>
  <c r="J132"/>
  <c i="5" l="1" r="R121"/>
  <c r="R120"/>
  <c i="2" r="P145"/>
  <c r="P134"/>
  <c r="T145"/>
  <c r="T134"/>
  <c r="P163"/>
  <c r="R163"/>
  <c r="BK179"/>
  <c r="J179"/>
  <c r="J104"/>
  <c r="P179"/>
  <c r="T179"/>
  <c r="P184"/>
  <c r="BK189"/>
  <c r="J189"/>
  <c r="J106"/>
  <c r="R189"/>
  <c r="BK245"/>
  <c r="J245"/>
  <c r="J107"/>
  <c r="T245"/>
  <c r="P324"/>
  <c r="T324"/>
  <c r="R330"/>
  <c r="BK336"/>
  <c r="J336"/>
  <c r="J110"/>
  <c r="R336"/>
  <c i="3" r="BK134"/>
  <c r="J134"/>
  <c r="J98"/>
  <c r="BK139"/>
  <c r="J139"/>
  <c r="J99"/>
  <c r="R139"/>
  <c r="BK174"/>
  <c r="J174"/>
  <c r="J100"/>
  <c r="T174"/>
  <c r="P214"/>
  <c r="T214"/>
  <c r="BK225"/>
  <c r="J225"/>
  <c r="J104"/>
  <c r="P225"/>
  <c r="T225"/>
  <c r="R229"/>
  <c r="BK234"/>
  <c r="J234"/>
  <c r="J106"/>
  <c r="R234"/>
  <c r="BK243"/>
  <c r="J243"/>
  <c r="J107"/>
  <c r="P243"/>
  <c r="T243"/>
  <c r="BK252"/>
  <c r="J252"/>
  <c r="J109"/>
  <c r="T252"/>
  <c r="P300"/>
  <c r="T300"/>
  <c r="P313"/>
  <c r="T313"/>
  <c i="4" r="P139"/>
  <c r="T139"/>
  <c r="P148"/>
  <c r="BK153"/>
  <c r="J153"/>
  <c r="J101"/>
  <c r="R153"/>
  <c r="BK166"/>
  <c r="J166"/>
  <c r="J102"/>
  <c r="R166"/>
  <c r="BK173"/>
  <c r="J173"/>
  <c r="J103"/>
  <c r="R173"/>
  <c r="BK186"/>
  <c r="J186"/>
  <c r="J104"/>
  <c r="P186"/>
  <c r="T186"/>
  <c r="P194"/>
  <c r="T194"/>
  <c r="BK206"/>
  <c r="R206"/>
  <c r="BK210"/>
  <c r="J210"/>
  <c r="J109"/>
  <c r="R235"/>
  <c i="2" r="BK145"/>
  <c r="J145"/>
  <c r="J100"/>
  <c r="R145"/>
  <c r="R134"/>
  <c r="BK163"/>
  <c r="J163"/>
  <c r="J101"/>
  <c r="T163"/>
  <c r="R179"/>
  <c r="BK184"/>
  <c r="J184"/>
  <c r="J105"/>
  <c r="R184"/>
  <c r="T184"/>
  <c r="P189"/>
  <c r="T189"/>
  <c r="P245"/>
  <c r="R245"/>
  <c r="BK324"/>
  <c r="J324"/>
  <c r="J108"/>
  <c r="R324"/>
  <c r="BK330"/>
  <c r="J330"/>
  <c r="J109"/>
  <c r="P330"/>
  <c r="T330"/>
  <c r="P336"/>
  <c r="T336"/>
  <c i="3" r="P134"/>
  <c r="R134"/>
  <c r="T134"/>
  <c r="P139"/>
  <c r="T139"/>
  <c r="P174"/>
  <c r="R174"/>
  <c r="BK214"/>
  <c r="J214"/>
  <c r="J101"/>
  <c r="R214"/>
  <c r="R225"/>
  <c r="BK229"/>
  <c r="J229"/>
  <c r="J105"/>
  <c r="P229"/>
  <c r="T229"/>
  <c r="P234"/>
  <c r="T234"/>
  <c r="R243"/>
  <c r="BK246"/>
  <c r="J246"/>
  <c r="J108"/>
  <c r="P246"/>
  <c r="R246"/>
  <c r="T246"/>
  <c r="P252"/>
  <c r="R252"/>
  <c r="BK300"/>
  <c r="J300"/>
  <c r="J110"/>
  <c r="R300"/>
  <c r="BK313"/>
  <c r="J313"/>
  <c r="J111"/>
  <c r="R313"/>
  <c i="4" r="BK139"/>
  <c r="J139"/>
  <c r="J99"/>
  <c r="R139"/>
  <c r="BK148"/>
  <c r="J148"/>
  <c r="J100"/>
  <c r="R148"/>
  <c r="T148"/>
  <c r="P153"/>
  <c r="T153"/>
  <c r="P166"/>
  <c r="T166"/>
  <c r="P173"/>
  <c r="T173"/>
  <c r="R186"/>
  <c r="BK194"/>
  <c r="J194"/>
  <c r="J106"/>
  <c r="R194"/>
  <c r="P206"/>
  <c r="T206"/>
  <c r="P210"/>
  <c r="R210"/>
  <c r="T210"/>
  <c r="BK216"/>
  <c r="J216"/>
  <c r="J110"/>
  <c r="P216"/>
  <c r="R216"/>
  <c r="T216"/>
  <c r="BK220"/>
  <c r="J220"/>
  <c r="J111"/>
  <c r="P220"/>
  <c r="R220"/>
  <c r="T220"/>
  <c r="BK226"/>
  <c r="J226"/>
  <c r="J112"/>
  <c r="P226"/>
  <c r="R226"/>
  <c r="T226"/>
  <c r="BK231"/>
  <c r="J231"/>
  <c r="J113"/>
  <c r="P231"/>
  <c r="R231"/>
  <c r="T231"/>
  <c r="BK235"/>
  <c r="J235"/>
  <c r="J114"/>
  <c r="P235"/>
  <c r="T235"/>
  <c r="BK245"/>
  <c r="J245"/>
  <c r="J115"/>
  <c r="P245"/>
  <c r="R245"/>
  <c r="T245"/>
  <c i="2" r="J91"/>
  <c r="BE132"/>
  <c r="BE136"/>
  <c r="BE144"/>
  <c r="BE146"/>
  <c r="BE147"/>
  <c r="BE152"/>
  <c r="BE158"/>
  <c r="BE161"/>
  <c r="BE164"/>
  <c r="BE165"/>
  <c r="BE167"/>
  <c r="BE169"/>
  <c r="BE171"/>
  <c r="BE174"/>
  <c r="BE180"/>
  <c r="BE183"/>
  <c r="BE185"/>
  <c r="BE187"/>
  <c r="BE197"/>
  <c r="BE206"/>
  <c r="BE211"/>
  <c r="BE223"/>
  <c r="BE226"/>
  <c r="BE228"/>
  <c r="BE229"/>
  <c r="BE230"/>
  <c r="BE238"/>
  <c r="BE239"/>
  <c r="BE246"/>
  <c r="BE250"/>
  <c r="BE257"/>
  <c r="BE259"/>
  <c r="BE265"/>
  <c r="BE267"/>
  <c r="BE289"/>
  <c r="BE296"/>
  <c r="BE298"/>
  <c r="BE302"/>
  <c r="BE304"/>
  <c r="BE307"/>
  <c r="BE308"/>
  <c r="BE314"/>
  <c r="BE315"/>
  <c r="BE319"/>
  <c r="BE322"/>
  <c r="BE323"/>
  <c r="BK131"/>
  <c r="J131"/>
  <c r="J97"/>
  <c i="3" r="E85"/>
  <c r="J89"/>
  <c r="F92"/>
  <c r="BE140"/>
  <c r="BE161"/>
  <c r="BE163"/>
  <c r="BE165"/>
  <c r="BE167"/>
  <c r="BE177"/>
  <c r="BE180"/>
  <c r="BE182"/>
  <c r="BE186"/>
  <c r="BE188"/>
  <c r="BE191"/>
  <c r="BE192"/>
  <c r="BE195"/>
  <c r="BE198"/>
  <c r="BE201"/>
  <c r="BE206"/>
  <c r="BE208"/>
  <c r="BE210"/>
  <c r="BE212"/>
  <c r="BE213"/>
  <c r="BE215"/>
  <c r="BE216"/>
  <c r="BE220"/>
  <c r="BE226"/>
  <c r="BE227"/>
  <c r="BE228"/>
  <c r="BE231"/>
  <c r="BE233"/>
  <c r="BE235"/>
  <c r="BE236"/>
  <c r="BE239"/>
  <c r="BE240"/>
  <c r="BE242"/>
  <c r="BE244"/>
  <c r="BE245"/>
  <c r="BE253"/>
  <c r="BE256"/>
  <c r="BE262"/>
  <c r="BE265"/>
  <c r="BE273"/>
  <c r="BE285"/>
  <c r="BE289"/>
  <c r="BE291"/>
  <c r="BE293"/>
  <c r="BE294"/>
  <c r="BE296"/>
  <c r="BE297"/>
  <c r="BE299"/>
  <c r="BE301"/>
  <c r="BE303"/>
  <c r="BE308"/>
  <c r="BE310"/>
  <c r="BE312"/>
  <c r="BE326"/>
  <c r="BE333"/>
  <c r="BE337"/>
  <c r="BE342"/>
  <c i="4" r="J91"/>
  <c r="F132"/>
  <c r="BE137"/>
  <c r="BE142"/>
  <c r="BE144"/>
  <c r="BE146"/>
  <c r="BE149"/>
  <c r="BE154"/>
  <c r="BE156"/>
  <c r="BE157"/>
  <c r="BE159"/>
  <c r="BE169"/>
  <c r="BE175"/>
  <c r="BE176"/>
  <c r="BE178"/>
  <c r="BE181"/>
  <c r="BE184"/>
  <c r="BE188"/>
  <c r="BE191"/>
  <c r="BE193"/>
  <c r="BE195"/>
  <c r="BE199"/>
  <c r="BE202"/>
  <c r="BE207"/>
  <c r="BE211"/>
  <c r="BE213"/>
  <c r="BE219"/>
  <c r="BE223"/>
  <c r="BE230"/>
  <c r="BE233"/>
  <c r="BE234"/>
  <c r="BE236"/>
  <c r="BE238"/>
  <c r="BE240"/>
  <c r="BE243"/>
  <c r="BE246"/>
  <c r="BE248"/>
  <c r="BE250"/>
  <c i="2" r="E85"/>
  <c r="J89"/>
  <c r="F92"/>
  <c r="BE148"/>
  <c r="BE150"/>
  <c r="BE154"/>
  <c r="BE156"/>
  <c r="BE159"/>
  <c r="BE172"/>
  <c r="BE173"/>
  <c r="BE177"/>
  <c r="BE181"/>
  <c r="BE182"/>
  <c r="BE188"/>
  <c r="BE190"/>
  <c r="BE199"/>
  <c r="BE208"/>
  <c r="BE218"/>
  <c r="BE220"/>
  <c r="BE222"/>
  <c r="BE242"/>
  <c r="BE244"/>
  <c r="BE247"/>
  <c r="BE261"/>
  <c r="BE263"/>
  <c r="BE269"/>
  <c r="BE276"/>
  <c r="BE278"/>
  <c r="BE279"/>
  <c r="BE281"/>
  <c r="BE286"/>
  <c r="BE288"/>
  <c r="BE294"/>
  <c r="BE301"/>
  <c r="BE306"/>
  <c r="BE316"/>
  <c r="BE317"/>
  <c r="BE325"/>
  <c r="BE326"/>
  <c r="BE327"/>
  <c r="BE329"/>
  <c r="BE331"/>
  <c r="BE333"/>
  <c r="BE335"/>
  <c r="BE337"/>
  <c r="BE341"/>
  <c r="BE342"/>
  <c r="BE343"/>
  <c r="BK135"/>
  <c r="J135"/>
  <c r="J99"/>
  <c r="BK176"/>
  <c r="J176"/>
  <c r="J102"/>
  <c i="3" r="J91"/>
  <c r="BE135"/>
  <c r="BE137"/>
  <c r="BE147"/>
  <c r="BE156"/>
  <c r="BE160"/>
  <c r="BE172"/>
  <c r="BE175"/>
  <c r="BE178"/>
  <c r="BE179"/>
  <c r="BE181"/>
  <c r="BE190"/>
  <c r="BE194"/>
  <c r="BE196"/>
  <c r="BE200"/>
  <c r="BE202"/>
  <c r="BE204"/>
  <c r="BE217"/>
  <c r="BE219"/>
  <c r="BE223"/>
  <c r="BE230"/>
  <c r="BE232"/>
  <c r="BE238"/>
  <c r="BE247"/>
  <c r="BE250"/>
  <c r="BE251"/>
  <c r="BE259"/>
  <c r="BE268"/>
  <c r="BE276"/>
  <c r="BE278"/>
  <c r="BE280"/>
  <c r="BE282"/>
  <c r="BE284"/>
  <c r="BE287"/>
  <c r="BE292"/>
  <c r="BE295"/>
  <c r="BE305"/>
  <c r="BE306"/>
  <c r="BE309"/>
  <c r="BE311"/>
  <c r="BE314"/>
  <c r="BE320"/>
  <c r="BE324"/>
  <c r="BE327"/>
  <c r="BE335"/>
  <c r="BE339"/>
  <c r="BE340"/>
  <c r="BE343"/>
  <c r="BE346"/>
  <c r="BK222"/>
  <c r="J222"/>
  <c r="J102"/>
  <c r="BK345"/>
  <c r="J345"/>
  <c r="J112"/>
  <c i="4" r="E85"/>
  <c r="J89"/>
  <c r="BE140"/>
  <c r="BE147"/>
  <c r="BE151"/>
  <c r="BE161"/>
  <c r="BE162"/>
  <c r="BE163"/>
  <c r="BE167"/>
  <c r="BE170"/>
  <c r="BE172"/>
  <c r="BE174"/>
  <c r="BE177"/>
  <c r="BE179"/>
  <c r="BE180"/>
  <c r="BE182"/>
  <c r="BE183"/>
  <c r="BE185"/>
  <c r="BE187"/>
  <c r="BE189"/>
  <c r="BE197"/>
  <c r="BE200"/>
  <c r="BE201"/>
  <c r="BE203"/>
  <c r="BE208"/>
  <c r="BE209"/>
  <c r="BE212"/>
  <c r="BE214"/>
  <c r="BE217"/>
  <c r="BE218"/>
  <c r="BE221"/>
  <c r="BE225"/>
  <c r="BE227"/>
  <c r="BE229"/>
  <c r="BE232"/>
  <c r="BK136"/>
  <c r="J136"/>
  <c r="J97"/>
  <c r="BK192"/>
  <c r="J192"/>
  <c r="J105"/>
  <c i="5" r="E85"/>
  <c r="J89"/>
  <c r="J91"/>
  <c r="F92"/>
  <c r="BE123"/>
  <c r="BE126"/>
  <c r="BE129"/>
  <c r="BK122"/>
  <c r="J122"/>
  <c r="J98"/>
  <c r="BK125"/>
  <c r="J125"/>
  <c r="J99"/>
  <c r="BK128"/>
  <c r="J128"/>
  <c r="J100"/>
  <c i="2" r="F36"/>
  <c i="1" r="BC95"/>
  <c i="3" r="F35"/>
  <c i="1" r="BB96"/>
  <c i="4" r="F37"/>
  <c i="1" r="BD97"/>
  <c i="5" r="F34"/>
  <c i="1" r="BA98"/>
  <c i="2" r="F34"/>
  <c i="1" r="BA95"/>
  <c i="2" r="F37"/>
  <c i="1" r="BD95"/>
  <c i="3" r="J34"/>
  <c i="1" r="AW96"/>
  <c i="4" r="F35"/>
  <c i="1" r="BB97"/>
  <c i="5" r="F36"/>
  <c i="1" r="BC98"/>
  <c i="5" r="F37"/>
  <c i="1" r="BD98"/>
  <c i="2" r="F35"/>
  <c i="1" r="BB95"/>
  <c i="3" r="F34"/>
  <c i="1" r="BA96"/>
  <c i="4" r="F36"/>
  <c i="1" r="BC97"/>
  <c i="3" r="F37"/>
  <c i="1" r="BD96"/>
  <c i="5" r="J34"/>
  <c i="1" r="AW98"/>
  <c i="3" r="F36"/>
  <c i="1" r="BC96"/>
  <c i="4" r="J34"/>
  <c i="1" r="AW97"/>
  <c i="2" r="J34"/>
  <c i="1" r="AW95"/>
  <c i="4" r="F34"/>
  <c i="1" r="BA97"/>
  <c i="5" r="F35"/>
  <c i="1" r="BB98"/>
  <c i="3" l="1" r="R224"/>
  <c r="T133"/>
  <c r="P133"/>
  <c i="2" r="P178"/>
  <c r="P130"/>
  <c i="1" r="AU95"/>
  <c i="4" r="P205"/>
  <c r="R138"/>
  <c i="2" r="R178"/>
  <c r="R130"/>
  <c i="3" r="P224"/>
  <c i="4" r="R205"/>
  <c r="P138"/>
  <c r="P135"/>
  <c i="1" r="AU97"/>
  <c i="2" r="T178"/>
  <c r="T130"/>
  <c i="4" r="T205"/>
  <c i="3" r="R133"/>
  <c r="R132"/>
  <c i="4" r="BK205"/>
  <c r="J205"/>
  <c r="J107"/>
  <c r="T138"/>
  <c r="T135"/>
  <c i="3" r="T224"/>
  <c i="2" r="BK134"/>
  <c r="J134"/>
  <c r="J98"/>
  <c r="BK178"/>
  <c r="J178"/>
  <c r="J103"/>
  <c i="3" r="BK133"/>
  <c r="J133"/>
  <c r="J97"/>
  <c r="BK224"/>
  <c r="J224"/>
  <c r="J103"/>
  <c i="4" r="J206"/>
  <c r="J108"/>
  <c r="BK138"/>
  <c r="J138"/>
  <c r="J98"/>
  <c i="5" r="BK121"/>
  <c r="J121"/>
  <c r="J97"/>
  <c i="1" r="BB94"/>
  <c r="W31"/>
  <c i="4" r="J33"/>
  <c i="1" r="AV97"/>
  <c r="AT97"/>
  <c i="3" r="J33"/>
  <c i="1" r="AV96"/>
  <c r="AT96"/>
  <c i="5" r="F33"/>
  <c i="1" r="AZ98"/>
  <c i="3" r="F33"/>
  <c i="1" r="AZ96"/>
  <c i="5" r="J33"/>
  <c i="1" r="AV98"/>
  <c r="AT98"/>
  <c i="2" r="F33"/>
  <c i="1" r="AZ95"/>
  <c r="BD94"/>
  <c r="W33"/>
  <c r="BA94"/>
  <c r="W30"/>
  <c r="BC94"/>
  <c r="AY94"/>
  <c i="2" r="J33"/>
  <c i="1" r="AV95"/>
  <c r="AT95"/>
  <c i="4" r="F33"/>
  <c i="1" r="AZ97"/>
  <c i="4" l="1" r="R135"/>
  <c i="3" r="T132"/>
  <c r="P132"/>
  <c i="1" r="AU96"/>
  <c i="2" r="BK130"/>
  <c r="J130"/>
  <c r="J96"/>
  <c i="4" r="BK135"/>
  <c r="J135"/>
  <c r="J96"/>
  <c i="3" r="BK132"/>
  <c r="J132"/>
  <c r="J96"/>
  <c i="5" r="BK120"/>
  <c r="J120"/>
  <c r="J96"/>
  <c i="1" r="AU94"/>
  <c r="AZ94"/>
  <c r="W29"/>
  <c r="W32"/>
  <c r="AW94"/>
  <c r="AK30"/>
  <c r="AX94"/>
  <c l="1" r="AV94"/>
  <c r="AK29"/>
  <c i="2" r="J30"/>
  <c i="1" r="AG95"/>
  <c r="AN95"/>
  <c i="4" r="J30"/>
  <c i="1" r="AG97"/>
  <c r="AN97"/>
  <c i="5" r="J30"/>
  <c i="1" r="AG98"/>
  <c r="AN98"/>
  <c i="3" r="J30"/>
  <c i="1" r="AG96"/>
  <c r="AN96"/>
  <c i="2" l="1" r="J39"/>
  <c i="4" r="J39"/>
  <c i="3" r="J39"/>
  <c i="5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<sst xmlns="http://schemas.openxmlformats.org/spreadsheetml/2006/main">
  <si>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</si>
  <si>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</si>
  <si>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</si>
  <si>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</si>
  <si>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</si>
  <si>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{647fbf90-7537-42e3-b132-5e3b3b32d0bf}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</si>
  <si>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</si>
  <si>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</si>
  <si>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</si>
  <si>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</si>
  <si>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</si>
  <si>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</si>
  <si>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</si>
  <si>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</si>
  <si>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Lysa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</si>
  <si>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</si>
  <si>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</si>
  <si>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Lysá nad Labem ON - oprava</t>
  </si>
  <si>
    <t>KSO:</t>
  </si>
  <si>
    <t>CC-CZ:</t>
  </si>
  <si>
    <t>Místo:</t>
  </si>
  <si>
    <t>žst. Lysá nad Labem</t>
  </si>
  <si>
    <t>Datum:</t>
  </si>
  <si>
    <t>21. 2. 2020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</si>
  <si>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</si>
  <si>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</si>
  <si>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</si>
  <si>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</si>
  <si>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</si>
  <si>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</si>
  <si>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</si>
  <si>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</si>
  <si>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</si>
  <si>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</si>
  <si>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</si>
  <si>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</si>
  <si>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</si>
  <si>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</si>
  <si>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</si>
  <si>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</si>
  <si>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</si>
  <si>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</si>
  <si>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</si>
  <si>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</si>
  <si>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</si>
  <si>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</si>
  <si>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</si>
  <si>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</si>
  <si>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</si>
  <si>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</si>
  <si>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</si>
  <si>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</si>
  <si>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</si>
  <si>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</si>
  <si>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</si>
  <si>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</si>
  <si>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</si>
  <si>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</si>
  <si>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</si>
  <si>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</si>
  <si>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</si>
  <si>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</si>
  <si>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</si>
  <si>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</si>
  <si>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</si>
  <si>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</si>
  <si>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</si>
  <si>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</si>
  <si>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</si>
  <si>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</si>
  <si>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</si>
  <si>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</si>
  <si>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</si>
  <si>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</si>
  <si>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</si>
  <si>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</si>
  <si>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</si>
  <si>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</si>
  <si>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</si>
  <si>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</si>
  <si>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</si>
  <si>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</si>
  <si>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</si>
  <si>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</si>
  <si>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</t>
  </si>
  <si>
    <t>STA</t>
  </si>
  <si>
    <t>1</t>
  </si>
  <si>
    <t>{722276c0-d72d-4678-b482-add8a399de6b}</t>
  </si>
  <si>
    <t>2</t>
  </si>
  <si>
    <t>002</t>
  </si>
  <si>
    <t>Oprava vnějšího pláště</t>
  </si>
  <si>
    <t>{1b4f873c-b80d-4b50-a097-549d45ba32a4}</t>
  </si>
  <si>
    <t>003</t>
  </si>
  <si>
    <t>Oprava zpevněných ploch a svislých konstrukcí přístřešku</t>
  </si>
  <si>
    <t>{fed93e46-b00e-467d-b678-57adbc272078}</t>
  </si>
  <si>
    <t>004</t>
  </si>
  <si>
    <t>Vedlejší a ostatní náklady</t>
  </si>
  <si>
    <t>VON</t>
  </si>
  <si>
    <t>{24e90543-5a59-4e93-bbf2-845e53a5324a}</t>
  </si>
  <si>
    <t>KRYCÍ LIST SOUPISU PRACÍ</t>
  </si>
  <si>
    <t>Objekt:</t>
  </si>
  <si>
    <t>001 - Oprava střechy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</si>
  <si>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</si>
  <si>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</si>
  <si>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</si>
  <si>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</si>
  <si>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</si>
  <si>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</si>
  <si>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</si>
  <si>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</si>
  <si>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</si>
  <si>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</si>
  <si>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</si>
  <si>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</si>
  <si>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</si>
  <si>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</si>
  <si>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</si>
  <si>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</si>
  <si>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</si>
  <si>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</si>
  <si>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</si>
  <si>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</si>
  <si>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</si>
  <si>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</si>
  <si>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</si>
  <si>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</si>
  <si>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</si>
  <si>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</si>
  <si>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</si>
  <si>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</si>
  <si>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</si>
  <si>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</si>
  <si>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</si>
  <si>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</si>
  <si>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</si>
  <si>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</si>
  <si>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</si>
  <si>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</si>
  <si>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</si>
  <si>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</si>
  <si>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512</t>
  </si>
  <si>
    <t>-1553117338</t>
  </si>
  <si>
    <t>P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</si>
  <si>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</si>
  <si>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>HSV</t>
  </si>
  <si>
    <t>Práce a dodávky HSV</t>
  </si>
  <si>
    <t>3</t>
  </si>
  <si>
    <t>Svislé a kompletní konstrukce</t>
  </si>
  <si>
    <t>31427151R</t>
  </si>
  <si>
    <t>Přezdění nadstřešní části komínových těles kompletní vč. krycích desek, spárování a ochr. nátěru, případně nové povrchové úpravy</t>
  </si>
  <si>
    <t>m3</t>
  </si>
  <si>
    <t>171022564</t>
  </si>
  <si>
    <t>VV</t>
  </si>
  <si>
    <t>0,9*0,45*3,26</t>
  </si>
  <si>
    <t>1,8*0,45*4,2</t>
  </si>
  <si>
    <t>0,45*0,45*3,6</t>
  </si>
  <si>
    <t>1,2*0,45*3,26</t>
  </si>
  <si>
    <t>0,45*0,45*3,4</t>
  </si>
  <si>
    <t>0,9*0,45*3,5</t>
  </si>
  <si>
    <t>Součet</t>
  </si>
  <si>
    <t>31638111R</t>
  </si>
  <si>
    <t>Zabezpečení komínových těles po odbourání nadstřešní části v prostoru půdy - vytvoření bet. krycí desky aj.</t>
  </si>
  <si>
    <t>kus</t>
  </si>
  <si>
    <t>834484717</t>
  </si>
  <si>
    <t>9</t>
  </si>
  <si>
    <t>Ostatní konstrukce a práce, bourání</t>
  </si>
  <si>
    <t>000000004</t>
  </si>
  <si>
    <t xml:space="preserve">D+M doplňků střechy vč. povrchové úpravy - konzole, antény, průchodky, držáky aj. vč. demontáže stávajících </t>
  </si>
  <si>
    <t>kpl</t>
  </si>
  <si>
    <t>726775005</t>
  </si>
  <si>
    <t>5</t>
  </si>
  <si>
    <t>945412112</t>
  </si>
  <si>
    <t>Teleskopická hydraulická montážní plošina výška zdvihu do 21 m</t>
  </si>
  <si>
    <t>den</t>
  </si>
  <si>
    <t>78061368</t>
  </si>
  <si>
    <t>6</t>
  </si>
  <si>
    <t>949101112</t>
  </si>
  <si>
    <t>Lešení pomocné pro objekty pozemních staveb s lešeňovou podlahou v do 3,5 m zatížení do 150 kg/m2</t>
  </si>
  <si>
    <t>m2</t>
  </si>
  <si>
    <t>1861936497</t>
  </si>
  <si>
    <t>62*4+4,7*5,3"pod přístřeškem"</t>
  </si>
  <si>
    <t>7</t>
  </si>
  <si>
    <t>952903001.2</t>
  </si>
  <si>
    <t xml:space="preserve">Vyčištění půdy a  vyklizení velkoobjemové</t>
  </si>
  <si>
    <t>420335921</t>
  </si>
  <si>
    <t>Poznámka k položce:_x000d_
Vyklizení od nepotřebného nábytku a harampádí, odstranění ptačího trusu. Odhad 3ks 9m3 kontejnerů .</t>
  </si>
  <si>
    <t>8</t>
  </si>
  <si>
    <t>953845213</t>
  </si>
  <si>
    <t>Vyvložkování stávajícího komínového tělesa nerezovými vložkami ohebnými D do 160 mm v 3 m včetně dopojení spotřebičů</t>
  </si>
  <si>
    <t>soubor</t>
  </si>
  <si>
    <t>-2100364028</t>
  </si>
  <si>
    <t>Poznámka k položce:_x000d_
Stávající používaná komínová tělesa - nutná koordinace s místním správcem.</t>
  </si>
  <si>
    <t>953845223</t>
  </si>
  <si>
    <t>Příplatek k vyvložkování komínového průduchu nerezovými vložkami ohebnými D do 160 mm ZKD 1m výšky</t>
  </si>
  <si>
    <t>m</t>
  </si>
  <si>
    <t>-1808475877</t>
  </si>
  <si>
    <t>7*9</t>
  </si>
  <si>
    <t>10</t>
  </si>
  <si>
    <t>962032631</t>
  </si>
  <si>
    <t>Bourání zdiva komínového nad střechou z cihel na MV nebo MVC</t>
  </si>
  <si>
    <t>260991878</t>
  </si>
  <si>
    <t>1,05*0,45*3,75+0,45*0,45*5,5+1,8*0,45*3,4</t>
  </si>
  <si>
    <t>11</t>
  </si>
  <si>
    <t>97604223R</t>
  </si>
  <si>
    <t>Revize spalinových cest dle zákona č. 320/2015 Sb., o hasičském záchranném záchranném sboru a zákona č. 133/1985 Sb., o požární ochraně</t>
  </si>
  <si>
    <t>1671173603</t>
  </si>
  <si>
    <t>12</t>
  </si>
  <si>
    <t>976047231</t>
  </si>
  <si>
    <t>Vybourání betonových nebo ŽB krycích desek</t>
  </si>
  <si>
    <t>-890302753</t>
  </si>
  <si>
    <t>3*1,15*0,55+0,55*0,55+1,9*0,55</t>
  </si>
  <si>
    <t>13</t>
  </si>
  <si>
    <t>977331113</t>
  </si>
  <si>
    <t>Frézování hloubky do 30 mm komínového průduchu z cihel plných pálených včetně odstranění stávajících vložek a přizpůsobení komínových těles pro nové vložkování</t>
  </si>
  <si>
    <t>-356580620</t>
  </si>
  <si>
    <t>7*12</t>
  </si>
  <si>
    <t>997</t>
  </si>
  <si>
    <t>Přesun sutě</t>
  </si>
  <si>
    <t>14</t>
  </si>
  <si>
    <t>997013113</t>
  </si>
  <si>
    <t>Vnitrostaveništní doprava suti a vybouraných hmot pro budovy v do 12 m</t>
  </si>
  <si>
    <t>t</t>
  </si>
  <si>
    <t>738341180</t>
  </si>
  <si>
    <t>997013501</t>
  </si>
  <si>
    <t>Odvoz suti na skládku a vybouraných hmot nebo meziskládku do 1 km se složením</t>
  </si>
  <si>
    <t>977206557</t>
  </si>
  <si>
    <t>47,521-6,347</t>
  </si>
  <si>
    <t>16</t>
  </si>
  <si>
    <t>997013509</t>
  </si>
  <si>
    <t>Příplatek k odvozu suti a vybouraných hmot na skládku ZKD 1 km přes 1 km</t>
  </si>
  <si>
    <t>-926939691</t>
  </si>
  <si>
    <t>41,174*19 'Přepočtené koeficientem množství</t>
  </si>
  <si>
    <t>17</t>
  </si>
  <si>
    <t>99701350R</t>
  </si>
  <si>
    <t>Odvoz výzisku z železného šrotu na místo určené objednatelem do 20 km se složením</t>
  </si>
  <si>
    <t>1662852974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</si>
  <si>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</si>
  <si>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18</t>
  </si>
  <si>
    <t>997013801</t>
  </si>
  <si>
    <t>Poplatek za uložení stavebního betonového odpadu na skládce (skládkovné)</t>
  </si>
  <si>
    <t>-503671318</t>
  </si>
  <si>
    <t>19</t>
  </si>
  <si>
    <t>997013603</t>
  </si>
  <si>
    <t>Poplatek za uložení na skládce (skládkovné) stavebního odpadu cihelného kód odpadu 17 01 02</t>
  </si>
  <si>
    <t>204395920</t>
  </si>
  <si>
    <t>20</t>
  </si>
  <si>
    <t>997013811</t>
  </si>
  <si>
    <t>Poplatek za uložení stavebního dřevěného odpadu na skládce (skládkovné)</t>
  </si>
  <si>
    <t>804911200</t>
  </si>
  <si>
    <t>997013631</t>
  </si>
  <si>
    <t>Poplatek za uložení na skládce (skládkovné) stavebního odpadu směsného kód odpadu 17 09 04</t>
  </si>
  <si>
    <t>-140499664</t>
  </si>
  <si>
    <t>47,521-6,347-0,571-8,99-28,485</t>
  </si>
  <si>
    <t>998</t>
  </si>
  <si>
    <t>Přesun hmot</t>
  </si>
  <si>
    <t>22</t>
  </si>
  <si>
    <t>998011002</t>
  </si>
  <si>
    <t>Přesun hmot pro budovy zděné v do 12 m</t>
  </si>
  <si>
    <t>-1122403749</t>
  </si>
  <si>
    <t>PSV</t>
  </si>
  <si>
    <t>Práce a dodávky PSV</t>
  </si>
  <si>
    <t>741</t>
  </si>
  <si>
    <t>Elektroinstalace - silnoproud</t>
  </si>
  <si>
    <t>23</t>
  </si>
  <si>
    <t>210280211</t>
  </si>
  <si>
    <t>Revize hromosvodného vedení</t>
  </si>
  <si>
    <t>64</t>
  </si>
  <si>
    <t>1313455837</t>
  </si>
  <si>
    <t>24</t>
  </si>
  <si>
    <t>210280211PD</t>
  </si>
  <si>
    <t>Projekt hromosvodného vedení</t>
  </si>
  <si>
    <t>-2138691275</t>
  </si>
  <si>
    <t>25</t>
  </si>
  <si>
    <t>741420001</t>
  </si>
  <si>
    <t>Dodávka a montáž hromosvodu vč. kontroly a úpravy uzemnění, jímacích tyčí, naspojkování a ostatního materiálu</t>
  </si>
  <si>
    <t>-860670332</t>
  </si>
  <si>
    <t>26</t>
  </si>
  <si>
    <t>741421831</t>
  </si>
  <si>
    <t>Demontáž hromosvodného vedení bez zachování funkčnosti svodových drátů nebo lan na šikmé střeše, průměru do 8 mm</t>
  </si>
  <si>
    <t>-1051179999</t>
  </si>
  <si>
    <t>742</t>
  </si>
  <si>
    <t xml:space="preserve"> Elektroinstalace</t>
  </si>
  <si>
    <t>27</t>
  </si>
  <si>
    <t>742-01</t>
  </si>
  <si>
    <t>Opatření nutná pro ochranu stávající antény vysílače na střeše a umístěné technologie v pravé věži</t>
  </si>
  <si>
    <t>762938914</t>
  </si>
  <si>
    <t>Poznámka k položce:_x000d_
Před zahájením prací je nutná koordinace se správcem stávajícího zařízení!!!</t>
  </si>
  <si>
    <t>28</t>
  </si>
  <si>
    <t>742420021</t>
  </si>
  <si>
    <t>Montáž společné televizní antény antenního stožáru včetně upevňovacího materiálu</t>
  </si>
  <si>
    <t>490619737</t>
  </si>
  <si>
    <t>29</t>
  </si>
  <si>
    <t>M</t>
  </si>
  <si>
    <t>31674068R</t>
  </si>
  <si>
    <t>stožár anténní Pz v 3m</t>
  </si>
  <si>
    <t>32</t>
  </si>
  <si>
    <t>1334337961</t>
  </si>
  <si>
    <t>762</t>
  </si>
  <si>
    <t>Konstrukce tesařské</t>
  </si>
  <si>
    <t>30</t>
  </si>
  <si>
    <t>762081351</t>
  </si>
  <si>
    <t>Vyrovnání a příprava st. krovů pro novou krytinu</t>
  </si>
  <si>
    <t>1654360089</t>
  </si>
  <si>
    <t>13*15,4"krokve pravý kraj"</t>
  </si>
  <si>
    <t>18*10"krokve pravá věž"</t>
  </si>
  <si>
    <t>23*15,4"krokve střed"</t>
  </si>
  <si>
    <t>18*13,2"krokve levá věž"</t>
  </si>
  <si>
    <t>76*5,2+7*5+7*5,5"přístřešek"</t>
  </si>
  <si>
    <t>31</t>
  </si>
  <si>
    <t>76233213R</t>
  </si>
  <si>
    <t>Výměna poškozených nosných částí krovů včetně profilace dle stávajícího vzhledu</t>
  </si>
  <si>
    <t>-1213325291</t>
  </si>
  <si>
    <t>1440,7*0,15"předpoklad výměny do 15%"</t>
  </si>
  <si>
    <t>762341811</t>
  </si>
  <si>
    <t>Demontáž bednění střech z prken</t>
  </si>
  <si>
    <t>-80488806</t>
  </si>
  <si>
    <t>11,5*15,4"pravý kraj"</t>
  </si>
  <si>
    <t>15,6*10"pravá věž"</t>
  </si>
  <si>
    <t>20,2*15,4"střed"</t>
  </si>
  <si>
    <t>15,6*13,2"levá věž"</t>
  </si>
  <si>
    <t>68*5,2+5*5,6+5,5*5,5"přístřešek"</t>
  </si>
  <si>
    <t>33</t>
  </si>
  <si>
    <t>762341210</t>
  </si>
  <si>
    <t>Montáž bednění střech rovných a šikmých sklonu do 60° z hrubých prken na sraz</t>
  </si>
  <si>
    <t>-844169385</t>
  </si>
  <si>
    <t>1261,95-623,35"odpočet přesahů a přístřešku z palubek"</t>
  </si>
  <si>
    <t>34</t>
  </si>
  <si>
    <t>60515111</t>
  </si>
  <si>
    <t>řezivo jehličnaté boční prkno jakost I.-II. 2-3cm</t>
  </si>
  <si>
    <t>1628388717</t>
  </si>
  <si>
    <t>638,600*0,02500</t>
  </si>
  <si>
    <t>15,965*1,1 'Přepočtené koeficientem množství</t>
  </si>
  <si>
    <t>35</t>
  </si>
  <si>
    <t>762341260</t>
  </si>
  <si>
    <t>Montáž bednění střech rovných a šikmých sklonu do 60° z palubek</t>
  </si>
  <si>
    <t>-388423595</t>
  </si>
  <si>
    <t>2*11,5*1,2+2*7,7*1,5"přesah pravý kraj"</t>
  </si>
  <si>
    <t>2*2,5*1,2+4*5*1,5+2*3,5*1,2"přesah pravá věž"</t>
  </si>
  <si>
    <t>2*20,2*1,2"přesah střed"</t>
  </si>
  <si>
    <t>2*4*1,2+15,6*1,2+4*6,6*1,5"přesah levá věž"</t>
  </si>
  <si>
    <t>68*5,2+5*5,6+5,5*5,5"komplet přístřešek</t>
  </si>
  <si>
    <t>36</t>
  </si>
  <si>
    <t>61191184</t>
  </si>
  <si>
    <t>palubky SM tl.25mm š.146mm A/B</t>
  </si>
  <si>
    <t>-564916037</t>
  </si>
  <si>
    <t>623,35*1,05 'Přepočtené koeficientem množství</t>
  </si>
  <si>
    <t>37</t>
  </si>
  <si>
    <t>762343811</t>
  </si>
  <si>
    <t>Demontáž štítových říms, včetně kostry, krajnice a závětrného prkna, z prken hrubých, hoblovaných tl. do 32 mm</t>
  </si>
  <si>
    <t>1659445572</t>
  </si>
  <si>
    <t>(2*7,7+4*5+4*6,6+0,5+5,2+5,5+0,5)*0,2"štítová prkna"</t>
  </si>
  <si>
    <t>38</t>
  </si>
  <si>
    <t>762341650</t>
  </si>
  <si>
    <t>Bednění a laťování montáž bednění štítových okapových říms, krajnic, závětrných prken a žaluzií ve spádu nebo rovnoběžně s okapem z prken hoblovaných</t>
  </si>
  <si>
    <t>1181263762</t>
  </si>
  <si>
    <t>39</t>
  </si>
  <si>
    <t>605151210</t>
  </si>
  <si>
    <t>řezivo jehličnaté boční prkno hoblované a profilované dle stávajícího vzhledu jakost I.-II. tl. 4 - 6 cm</t>
  </si>
  <si>
    <t>1509081384</t>
  </si>
  <si>
    <t>14,7*0,06</t>
  </si>
  <si>
    <t>0,882*1,1 'Přepočtené koeficientem množství</t>
  </si>
  <si>
    <t>40</t>
  </si>
  <si>
    <t>762083122</t>
  </si>
  <si>
    <t>Impregnace řeziva proti dřevokaznému hmyzu, houbám a plísním máčením třída ohrožení 3 a 4</t>
  </si>
  <si>
    <t>1631883006</t>
  </si>
  <si>
    <t>17,562+685,685*0,019+0,97</t>
  </si>
  <si>
    <t>41</t>
  </si>
  <si>
    <t>762342812</t>
  </si>
  <si>
    <t>Demontáž laťování střech z latí osové vzdálenosti do 0,50 m</t>
  </si>
  <si>
    <t>1827040213</t>
  </si>
  <si>
    <t>42</t>
  </si>
  <si>
    <t>762342214</t>
  </si>
  <si>
    <t>Montáž laťování na střechách jednoduchých sklonu do 60° osové vzdálenosti do 360 mm</t>
  </si>
  <si>
    <t>-2002372236</t>
  </si>
  <si>
    <t>43</t>
  </si>
  <si>
    <t>60514114</t>
  </si>
  <si>
    <t>řezivo jehličnaté lať impregnovaná dl 4 m</t>
  </si>
  <si>
    <t>-219879477</t>
  </si>
  <si>
    <t>448,5*0,04*0,06"pravý kraj"</t>
  </si>
  <si>
    <t>390*0,04*0,06"pravá věž"</t>
  </si>
  <si>
    <t>787,8*0,04*0,06"střed"</t>
  </si>
  <si>
    <t>514,8*0,04*0,06"levá věž"</t>
  </si>
  <si>
    <t>(884+72,8+77)*0,04*0,06"přístřešek"</t>
  </si>
  <si>
    <t>7,62*1,1 'Přepočtené koeficientem množství</t>
  </si>
  <si>
    <t>44</t>
  </si>
  <si>
    <t>762342441</t>
  </si>
  <si>
    <t>Montáž lišt trojúhelníkových nebo kontralatí na střechách sklonu do 60°</t>
  </si>
  <si>
    <t>1453162947</t>
  </si>
  <si>
    <t>45</t>
  </si>
  <si>
    <t>1809638400</t>
  </si>
  <si>
    <t>1440,7*0,06*0,06</t>
  </si>
  <si>
    <t>5,187*1,1 'Přepočtené koeficientem množství</t>
  </si>
  <si>
    <t>46</t>
  </si>
  <si>
    <t>762395000</t>
  </si>
  <si>
    <t>Spojovací prostředky pro montáž krovu, bednění, laťování, světlíky, klíny</t>
  </si>
  <si>
    <t>1688598086</t>
  </si>
  <si>
    <t>17,562+685,685*0,019+0,97+8,382+5,706</t>
  </si>
  <si>
    <t>47</t>
  </si>
  <si>
    <t>998762202</t>
  </si>
  <si>
    <t>Přesun hmot procentní pro kce tesařské v objektech v do 12 m</t>
  </si>
  <si>
    <t>%</t>
  </si>
  <si>
    <t>-1857945945</t>
  </si>
  <si>
    <t>764</t>
  </si>
  <si>
    <t>Konstrukce klempířské</t>
  </si>
  <si>
    <t>48</t>
  </si>
  <si>
    <t>764001841</t>
  </si>
  <si>
    <t>revize</t>
  </si>
  <si>
    <t>1181024225</t>
  </si>
  <si>
    <t>49</t>
  </si>
  <si>
    <t>764111641</t>
  </si>
  <si>
    <t>Krytina střechy rovné drážkováním ze svitků z Pz plechu s povrchovou úpravou rš 670 mm sklonu do 30°</t>
  </si>
  <si>
    <t>-968434160</t>
  </si>
  <si>
    <t xml:space="preserve">Poznámka k položce:_x000d_
Vzhled viz TZ_x000d_
_x000d_
Tl. plechu 0,6 mm -  varianta STRONG odolná proti prošlápnutí a krupobití, povrchová úprava DURAFROST, Předpokládaná barva 035 břidlicově šedá, kód barvy BRSE, NCS S 7502-B, RAL 7016, struktura matná, hrubá_x000d_
_x000d_
Barva bude finálně odsouhlasena na základě předložení vzorníku zástupcem ivestora na místě_x000d_
_x000d_
</t>
  </si>
  <si>
    <t>50</t>
  </si>
  <si>
    <t>76411165R</t>
  </si>
  <si>
    <t>Krytina střechy rovné z taškových tabulí z Pz plechu s povrchovou úpravou (poplastovaný plech) sklonu do 60°</t>
  </si>
  <si>
    <t>-1381007612</t>
  </si>
  <si>
    <t xml:space="preserve">Poznámka k položce:_x000d_
Vzhled viz TZ_x000d_
_x000d_
Tl. plechu 0,6 mm -  varianta STRONG odolná proti prošlápnutí a krupobití, povrchová úprava ELITE, Předpokládaná barva 088 břidlicově šedá matná, kód barvy BRSE, NCS S 7005-B20G, RAL 7016, struktura jemně strukturovaná._x000d_
_x000d_
Barva bude finálně odsouhlasena na základě předložení vzorníku zástupcem ivestora na místě._x000d_
_x000d_
</t>
  </si>
  <si>
    <t>51</t>
  </si>
  <si>
    <t>764001851</t>
  </si>
  <si>
    <t>Demontáž hřebene s větrací mřížkou nebo hřebenovým plechem do suti</t>
  </si>
  <si>
    <t>1525822750</t>
  </si>
  <si>
    <t>43+15,6+15,6+6</t>
  </si>
  <si>
    <t>52</t>
  </si>
  <si>
    <t>764211625</t>
  </si>
  <si>
    <t>Oplechování větraného hřebene s větracím pásem z Pz s povrchovou úpravou (poplastovaný plech) rš 400 mm</t>
  </si>
  <si>
    <t>-242836062</t>
  </si>
  <si>
    <t xml:space="preserve">Poznámka k položce:_x000d_
Příslušenství k taškovým tabulím nebo hladké drážkové falcované krytině, povrch Elite nebo Durafrost_x000d_
_x000d_
Předpokládaná barva 088 břidlicově šedá matná, kód barvy BRSE, NCS S 7005-B20G, RAL 7016, struktura jemně strukturovaná,  barva bude finálně odsouhlasena na základě předložení vzorníku zástupcem ivestora na místě.</t>
  </si>
  <si>
    <t>53</t>
  </si>
  <si>
    <t>764001891</t>
  </si>
  <si>
    <t>Demontáž úžlabí do suti</t>
  </si>
  <si>
    <t>217290606</t>
  </si>
  <si>
    <t>4*8+2*6</t>
  </si>
  <si>
    <t>54</t>
  </si>
  <si>
    <t>76421260R</t>
  </si>
  <si>
    <t>Oplechování úžlabí z Pz s povrchovou úpravou rš 500 mm</t>
  </si>
  <si>
    <t>-1283411472</t>
  </si>
  <si>
    <t>55</t>
  </si>
  <si>
    <t>764002801</t>
  </si>
  <si>
    <t>Demontáž závětrné lišty do suti</t>
  </si>
  <si>
    <t>1198873969</t>
  </si>
  <si>
    <t>2*7,7+4*5+4*6,6+0,5+5,2+5,5</t>
  </si>
  <si>
    <t>56</t>
  </si>
  <si>
    <t>764212635</t>
  </si>
  <si>
    <t>Oplechování štítu závětrnou lištou z Pz s povrchovou úpravou (poplastovaný plech) rš 400 mm</t>
  </si>
  <si>
    <t>87599236</t>
  </si>
  <si>
    <t>57</t>
  </si>
  <si>
    <t>764002812</t>
  </si>
  <si>
    <t>Demontáž okapového plechu do suti v krytině skládané</t>
  </si>
  <si>
    <t>695413338</t>
  </si>
  <si>
    <t>2*11,5"pravý kraj"</t>
  </si>
  <si>
    <t>2*2,5+2*3,5"pravá věž"</t>
  </si>
  <si>
    <t>2*20,2"střed"</t>
  </si>
  <si>
    <t>2*4+15,6"levá věž"</t>
  </si>
  <si>
    <t>68+5,5"přístřešek"</t>
  </si>
  <si>
    <t>58</t>
  </si>
  <si>
    <t>76421266R</t>
  </si>
  <si>
    <t>Oplechování rovné okapové hrany z Pz s povrchovou úpravou (poplastovaný plech) rš 400 mm</t>
  </si>
  <si>
    <t>213472881</t>
  </si>
  <si>
    <t>59</t>
  </si>
  <si>
    <t>764002821</t>
  </si>
  <si>
    <t>Demontáž střešního výlezu do suti</t>
  </si>
  <si>
    <t>-2105309223</t>
  </si>
  <si>
    <t>60</t>
  </si>
  <si>
    <t>764213652.1</t>
  </si>
  <si>
    <t>Oplechování střešních prvků z pozinkovaného plechu s povrchovou úpravou střešní výlez rozměru 600 x 600 mm, střechy s krytinou skládanou nebo plechovou</t>
  </si>
  <si>
    <t>346477410</t>
  </si>
  <si>
    <t>61</t>
  </si>
  <si>
    <t>764002841</t>
  </si>
  <si>
    <t>Demontáž oplechování horních ploch zdí a nadezdívek do suti</t>
  </si>
  <si>
    <t>-875498440</t>
  </si>
  <si>
    <t>2*8"požární zeď - pravá věž"</t>
  </si>
  <si>
    <t>12+6"atika nad WC"</t>
  </si>
  <si>
    <t>5,6+5"atika nad stánkem"</t>
  </si>
  <si>
    <t>62</t>
  </si>
  <si>
    <t>764214605</t>
  </si>
  <si>
    <t>Oplechování horních ploch a atik bez rohů z Pz s povrch úpravou mechanicky kotvené rš 400 mm</t>
  </si>
  <si>
    <t>1373285693</t>
  </si>
  <si>
    <t>63</t>
  </si>
  <si>
    <t>764215645</t>
  </si>
  <si>
    <t>Příplatek za zvýšenou pracnost při oplechování rohů nadezdívek (atik) z Pz s povrch úprav rš do400mm</t>
  </si>
  <si>
    <t>310440492</t>
  </si>
  <si>
    <t>764002871</t>
  </si>
  <si>
    <t>Demontáž lemování zdí do suti</t>
  </si>
  <si>
    <t>-1699730115</t>
  </si>
  <si>
    <t>2*3+2*4"pravá věž"</t>
  </si>
  <si>
    <t>2*4,5"levá věž"</t>
  </si>
  <si>
    <t>5,2+68+2*5+5"přístřešek"</t>
  </si>
  <si>
    <t>65</t>
  </si>
  <si>
    <t>764311604</t>
  </si>
  <si>
    <t>Lemování rovných zdí střech z Pz s povrchovou úpravou rš 330 mm</t>
  </si>
  <si>
    <t>-1360548415</t>
  </si>
  <si>
    <t>66</t>
  </si>
  <si>
    <t>764002881</t>
  </si>
  <si>
    <t>Demontáž lemování střešních prostupů do suti</t>
  </si>
  <si>
    <t>2141725204</t>
  </si>
  <si>
    <t>2,7*0,5+4,5*0,5+3*3*0,5+1,8*0,5+1,8*0,5+4,5*0,5+3,3*0,5+1,8*0,5+2,7*0,5"komíny"</t>
  </si>
  <si>
    <t>67</t>
  </si>
  <si>
    <t>764314612</t>
  </si>
  <si>
    <t>Lemování prostupů střech s krytinou skládanou nebo plechovou z Pz s povrchovou úpravou</t>
  </si>
  <si>
    <t>905839289</t>
  </si>
  <si>
    <t>2,7*0,5+4,5*0,5+1,8*0,5+3,3*0,5+1,8*0,5+2,7*0,5"ponechávané komíny"</t>
  </si>
  <si>
    <t>68</t>
  </si>
  <si>
    <t>764003801</t>
  </si>
  <si>
    <t>Demontáž lemování trub, konzol, držáků, ventilačních nástavců a jiných kusových prvků do suti</t>
  </si>
  <si>
    <t>-1803937276</t>
  </si>
  <si>
    <t>69</t>
  </si>
  <si>
    <t>764315621</t>
  </si>
  <si>
    <t>Lemování trub, konzol,držáků z Pz s povrch úpravou (poplastovaný plech) střech s krytinou skládanou D do 75 mm</t>
  </si>
  <si>
    <t>-953663657</t>
  </si>
  <si>
    <t>70</t>
  </si>
  <si>
    <t>764004801</t>
  </si>
  <si>
    <t>Demontáž podokapního žlabu do suti</t>
  </si>
  <si>
    <t>-683972782</t>
  </si>
  <si>
    <t>71</t>
  </si>
  <si>
    <t>764541305</t>
  </si>
  <si>
    <t>Žlab podokapní půlkruhový z TiZn plechu rš 330 mm</t>
  </si>
  <si>
    <t>-1119426519</t>
  </si>
  <si>
    <t>72</t>
  </si>
  <si>
    <t>764541346</t>
  </si>
  <si>
    <t>Kotlík oválný (trychtýřový) pro podokapní žlaby z TiZn plechu 330/100 mm</t>
  </si>
  <si>
    <t>-2070510380</t>
  </si>
  <si>
    <t>73</t>
  </si>
  <si>
    <t>764004821</t>
  </si>
  <si>
    <t>Demontáž nástřešního žlabu do suti</t>
  </si>
  <si>
    <t>942627923</t>
  </si>
  <si>
    <t>74</t>
  </si>
  <si>
    <t>764543306</t>
  </si>
  <si>
    <t>Žlaby nástřešní oblého tvaru včetně háků, čel a hrdel z TiZn plechu rš 500 mm</t>
  </si>
  <si>
    <t>-1755186039</t>
  </si>
  <si>
    <t>75</t>
  </si>
  <si>
    <t>764543326</t>
  </si>
  <si>
    <t xml:space="preserve">Příplatek za provedení rohu nebo koutu  nadokapního žlabu z TiZn plechu rš 500 mm</t>
  </si>
  <si>
    <t>-2003514687</t>
  </si>
  <si>
    <t>76</t>
  </si>
  <si>
    <t>764001801</t>
  </si>
  <si>
    <t>Demontáž oplechování za nástřešním žlabem z plechu do suti</t>
  </si>
  <si>
    <t>-1864352979</t>
  </si>
  <si>
    <t>77</t>
  </si>
  <si>
    <t>76401161R</t>
  </si>
  <si>
    <t>Oplechování za nástřešním žlabem vč. podkladního plechu a ukončení z Pz s upraveným povrchem rš 500 mm</t>
  </si>
  <si>
    <t>-1028702184</t>
  </si>
  <si>
    <t>78</t>
  </si>
  <si>
    <t>764213456</t>
  </si>
  <si>
    <t>Sněhový zachytávač krytiny z Pz plechu s povrchovou úpravou (poplastovaný plech) průběžný dvoutrubkový</t>
  </si>
  <si>
    <t>1785925139</t>
  </si>
  <si>
    <t xml:space="preserve">Poznámka k položce:_x000d_
Příslušenství k taškovým tabulím nebo hladké drážkové falcované krytině, povrch Elite nebo Durafrost_x000d_
_x000d_
Předpokládaná barva 087 tmavě šedá, kód barvy TMSE, RAL 7011,  barva bude finálně odsouhlasena na základě předložení vzorníku zástupcem ivestora na místě.</t>
  </si>
  <si>
    <t>73,5+99</t>
  </si>
  <si>
    <t>79</t>
  </si>
  <si>
    <t>764316643</t>
  </si>
  <si>
    <t>Větrací komínek izolovaný s průchodkou na skládané krytině z taškových tabulí s povrch. úpravou (poplastovaný plech) D 110mm</t>
  </si>
  <si>
    <t>1994076966</t>
  </si>
  <si>
    <t>80</t>
  </si>
  <si>
    <t>998764202</t>
  </si>
  <si>
    <t>Přesun hmot procentní pro konstrukce klempířské v objektech v do 12 m</t>
  </si>
  <si>
    <t>60572471</t>
  </si>
  <si>
    <t>765</t>
  </si>
  <si>
    <t>Krytina skládaná</t>
  </si>
  <si>
    <t>81</t>
  </si>
  <si>
    <t>765113121</t>
  </si>
  <si>
    <t>Okapová hrana s větrací mřížkou jednoduchou</t>
  </si>
  <si>
    <t>1473133371</t>
  </si>
  <si>
    <t>82</t>
  </si>
  <si>
    <t>765191023</t>
  </si>
  <si>
    <t>Montáž pojistné hydroizolační fólie kladené ve sklonu přes 20° s lepenými spoji na bednění</t>
  </si>
  <si>
    <t>48719086</t>
  </si>
  <si>
    <t>83</t>
  </si>
  <si>
    <t>63150819.ISV</t>
  </si>
  <si>
    <t>TYVEK SOLID, 50 000 × 1500mm, role 75 m2, kontaktní pojistná hydroizolace určená pro šikmé střechy a aplikaci na bednění.</t>
  </si>
  <si>
    <t>1318294761</t>
  </si>
  <si>
    <t>1261,95*1,15 'Přepočtené koeficientem množství</t>
  </si>
  <si>
    <t>84</t>
  </si>
  <si>
    <t>998765202</t>
  </si>
  <si>
    <t>Přesun hmot procentní pro krytiny skládané v objektech v do 12 m</t>
  </si>
  <si>
    <t>169026183</t>
  </si>
  <si>
    <t>767</t>
  </si>
  <si>
    <t>Konstrukce zámečnické</t>
  </si>
  <si>
    <t>85</t>
  </si>
  <si>
    <t>767851104</t>
  </si>
  <si>
    <t>Montáž lávek komínových - kompletní celé lávky</t>
  </si>
  <si>
    <t>647072580</t>
  </si>
  <si>
    <t>1+2+0,5+1,2+0,5+0,9</t>
  </si>
  <si>
    <t>86</t>
  </si>
  <si>
    <t>62866423R</t>
  </si>
  <si>
    <t>komínová lávka kompletní vč. povrchové úpravy a zábradlí</t>
  </si>
  <si>
    <t>-514049068</t>
  </si>
  <si>
    <t>Poznámka k položce:_x000d_
Systémová komínová lávka k taškovým tabulím</t>
  </si>
  <si>
    <t>87</t>
  </si>
  <si>
    <t>998767202</t>
  </si>
  <si>
    <t>Přesun hmot procentní pro zámečnické konstrukce v objektech v do 12 m</t>
  </si>
  <si>
    <t>-67617309</t>
  </si>
  <si>
    <t>783</t>
  </si>
  <si>
    <t xml:space="preserve"> Dokončovací práce</t>
  </si>
  <si>
    <t>88</t>
  </si>
  <si>
    <t>783201201</t>
  </si>
  <si>
    <t>Obroušení tesařských konstrukcí před provedením nátěru</t>
  </si>
  <si>
    <t>-1661260063</t>
  </si>
  <si>
    <t>1261,95*1,2"plné vazby ponechávané"</t>
  </si>
  <si>
    <t>-1514,34*0,15"odpočet měněných konstrukcí"</t>
  </si>
  <si>
    <t>89</t>
  </si>
  <si>
    <t>783201403</t>
  </si>
  <si>
    <t>Oprášení tesařských konstrukcí před provedením nátěru</t>
  </si>
  <si>
    <t>1311033948</t>
  </si>
  <si>
    <t>90</t>
  </si>
  <si>
    <t>783213121</t>
  </si>
  <si>
    <t>Napouštěcí dvojnásobný syntetický fungicidní nátěr tesařských konstrukcí zabudovaných do konstrukce</t>
  </si>
  <si>
    <t>1750513333</t>
  </si>
  <si>
    <t>91</t>
  </si>
  <si>
    <t>783218111</t>
  </si>
  <si>
    <t>Dvojnásobný syntetický nátěr tesařských konstrukcí - viditelné konstrukce (přesahy střech, přístřešek)</t>
  </si>
  <si>
    <t>-980305193</t>
  </si>
  <si>
    <t>Poznámka k položce:_x000d_
Předpokládaný odstín podbití střechy a přístřešku světlejší RAL 7035_x000d_
Krokve a ostatní viditelné nosné konstrukce krovu a přístřešku apod. RAL 7016</t>
  </si>
  <si>
    <t>623,35*1,35"přesahy střechy vč. krokví a štítu+přístřešek"</t>
  </si>
  <si>
    <t>002 - Oprava vnějšího pláště</t>
  </si>
  <si>
    <t xml:space="preserve">    6 - Úpravy povrchů, podlahy a osazování výplní</t>
  </si>
  <si>
    <t xml:space="preserve">    9 -  Ostatní konstrukce a práce-bourání</t>
  </si>
  <si>
    <t xml:space="preserve">    741 - Elektroinstalace</t>
  </si>
  <si>
    <t xml:space="preserve">    742 -  Elektroinstalace - slaboproud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</si>
  <si>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</si>
  <si>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</si>
  <si>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</si>
  <si>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783 - Dokončovací práce - nátěry</t>
  </si>
  <si>
    <t>D6 - Revize, zkoušky, měření</t>
  </si>
  <si>
    <t>317235811</t>
  </si>
  <si>
    <t>Reprofilace ozdobných prvků fasády s dodáním hmot (kordonové římsy,pilastry,hlavní římsa,ostatní ozdobné prvky)</t>
  </si>
  <si>
    <t>85552162</t>
  </si>
  <si>
    <t>3*(11,2+10,2+1+6,6+1+20,2+1+8,2+11,2+8,2+0,3+20,2+0,3+6,6+0,3+10,2)*0,40 *0,15*0,10"předpoklad opravy do 10%"</t>
  </si>
  <si>
    <t>34227224R</t>
  </si>
  <si>
    <t>Zednické přípomoci k výměně dveří kompletní - dozdívky po dveřích, omítky, povrchové úpravy vč. začištění vnitřní i vnější strany aj.</t>
  </si>
  <si>
    <t>1164547201</t>
  </si>
  <si>
    <t>Poznámka k položce:_x000d_
nutno přizpůsobit otvor pro nové dveře dle situace po vybourání původních</t>
  </si>
  <si>
    <t>Úpravy povrchů, podlahy a osazování výplní</t>
  </si>
  <si>
    <t>629991011</t>
  </si>
  <si>
    <t>Zakrytí vnějších ploch před znečištěním včetně pozdějšího odkrytí výplní otvorů a svislých ploch fólií přilepenou lepící páskou</t>
  </si>
  <si>
    <t>45716656</t>
  </si>
  <si>
    <t>1,1*1,3+22*1,1*2,1+2*1*1,8+2*1,2*2,3"okna 1NP"</t>
  </si>
  <si>
    <t>28*1,1*1,9+3*0,4*0,9"okna 2NP"</t>
  </si>
  <si>
    <t>12*0,8*1,4+0,4*0,9"okna 3NP"</t>
  </si>
  <si>
    <t>8*0,7*0,4"sklepy - tahokov"</t>
  </si>
  <si>
    <t>1,2*3,1+1,1*3,1+2*1,1*2+2*0,9*2+1,6*3,1+4*1,5*3,1"dveře"</t>
  </si>
  <si>
    <t>629995101</t>
  </si>
  <si>
    <t>Očištění vnějších ploch tlakovou vodou omytím</t>
  </si>
  <si>
    <t>-621933111</t>
  </si>
  <si>
    <t>(11,2+10,2+1+6,6+1+20,2+1+8,2+12,2+8,2+0,3+20,2+0,3+6,6+0,3+10,2)*9"hlavní budova po římsu"</t>
  </si>
  <si>
    <t>5,6*3"štít pravý kraj"</t>
  </si>
  <si>
    <t>(6,6+3,5)*1,5+3,3*1,5+(6,6+2,5)*1,5+3,3*1,5"pravá věž nad římsou"</t>
  </si>
  <si>
    <t>(4+8,2+12,2+8,2)*2+8,2*1"levá věž nad římsou"</t>
  </si>
  <si>
    <t>2*(11,7+2)*2"oplocení přístavku za levou věží"</t>
  </si>
  <si>
    <t>11,7*3+4,8*5+(6,4+2,3+1,8+1,9+3,5)*5"přístavek za levou věží"</t>
  </si>
  <si>
    <t>(5,6+5,6)*5"přístavek u pravé věže"</t>
  </si>
  <si>
    <t>622131121</t>
  </si>
  <si>
    <t>Podkladní a spojovací vrstva vnějších omítaných ploch penetrace akrylát-silikonová nanášená ručně stěn</t>
  </si>
  <si>
    <t>1306502681</t>
  </si>
  <si>
    <t>1437,6</t>
  </si>
  <si>
    <t>-(5,6+4,7+5,6+6,5+10,2+1+6,6+1+20,2+1+8,2+3,5+8,2+0,3+20,2+0,3+6,6+0,3+10,2)*1,3 "odpočet kamenného soklu"</t>
  </si>
  <si>
    <t>622325202</t>
  </si>
  <si>
    <t>Oprava vnější vápenocementové štukové omítky složitosti 1 stěn v rozsahu do 30%</t>
  </si>
  <si>
    <t>379859653</t>
  </si>
  <si>
    <t>622631011</t>
  </si>
  <si>
    <t>Spárování vnějších ploch pohledového zdiva z tvárnic nebo kamene, spárovací maltou stěn</t>
  </si>
  <si>
    <t>1706188165</t>
  </si>
  <si>
    <t>Poznámka k položce:_x000d_
Sokl</t>
  </si>
  <si>
    <t>622613101</t>
  </si>
  <si>
    <t>Ochranný nátěr vnějších ploch pohledového zdiva silikonový hydrofobizační jednonásobný nanášený ručně na povrch z cihel pálených nebo z přírodního kamene</t>
  </si>
  <si>
    <t>-1708323284</t>
  </si>
  <si>
    <t>625681011</t>
  </si>
  <si>
    <t>Ochrana proti holubům hrotovým systémem jednořadým s účinnou šířkou 10 cm</t>
  </si>
  <si>
    <t>1284212317</t>
  </si>
  <si>
    <t>2*2*(11,2+10,2+1+6,6+1+20,2+1+8,2+11,2+8,2+0,3+20,2+0,3+6,6+0,3+10,2)"2x římsa - horní i spodní strana"</t>
  </si>
  <si>
    <t>625681014</t>
  </si>
  <si>
    <t>Ochrana proti holubům hrotový systém čtyřřadý, účinná šíře 25 cm</t>
  </si>
  <si>
    <t>-1049728026</t>
  </si>
  <si>
    <t xml:space="preserve">7"S kolena" </t>
  </si>
  <si>
    <t>28*1,1+3*0,4+12*0,8+0,4"parapety 2. a 3. NP"</t>
  </si>
  <si>
    <t>10"butony, svítidla ap"</t>
  </si>
  <si>
    <t>628641115</t>
  </si>
  <si>
    <t>Kamenická oprava schodů, vytmelení, doplnění materiálu,vybroušení, reprofilační malta, finální obklad keramickými schodovkami</t>
  </si>
  <si>
    <t>-363756225</t>
  </si>
  <si>
    <t>2*(1,2+1,1+1,1*2+0,9*2+1,6+1,5*4)"2 schodišťové stupně u každých dveří"</t>
  </si>
  <si>
    <t xml:space="preserve"> Ostatní konstrukce a práce-bourání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</si>
  <si>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</si>
  <si>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</si>
  <si>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578474374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</si>
  <si>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</si>
  <si>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000000003.1</t>
  </si>
  <si>
    <t>Demontáž, zpětná montáž a povrchová úprava konzol, poutačů, nástěnek, tabulí, antén, dvířek rozvodn. skříní a ost. kcí při opravě fasády vč. prověření a případného trvalého zrušení a zapravení již nepotřebných kcí</t>
  </si>
  <si>
    <t>ks</t>
  </si>
  <si>
    <t>1530991449</t>
  </si>
  <si>
    <t>D+M doplňků fasády vč. povrchové úpravy - větrací mřížky, konzole, průvětrníky aj. vč. demontáže stávajících</t>
  </si>
  <si>
    <t>2048796262</t>
  </si>
  <si>
    <t>915331111.1</t>
  </si>
  <si>
    <t>Předformátované vodorovné dopravní značení čára šířky 50mm - hrana schodiště</t>
  </si>
  <si>
    <t>-1869971057</t>
  </si>
  <si>
    <t>93694511</t>
  </si>
  <si>
    <t>Osazení smaltovaných plechových tabulek s číslem popisným</t>
  </si>
  <si>
    <t>-599848817</t>
  </si>
  <si>
    <t>4041355R</t>
  </si>
  <si>
    <t>smaltovaná tabulka s číslem popisným</t>
  </si>
  <si>
    <t>-205073178</t>
  </si>
  <si>
    <t>1987430584</t>
  </si>
  <si>
    <t>(11,7+9,6+4,8+6,4+2,3+1,8+1,9+3,5)*1,5"levý přístavek"</t>
  </si>
  <si>
    <t>(5,6+4,7+5,6)*1,5"pravý přístavek"</t>
  </si>
  <si>
    <t>941211112</t>
  </si>
  <si>
    <t>Montáž lešení řadového rámového lehkého pracovního s podlahami s provozním zatížením tř. 3 do 200 kg/m2 šířky tř. SW06 přes 0,6 do 0,9 m, výšky přes 10 do 25 m</t>
  </si>
  <si>
    <t>1859437910</t>
  </si>
  <si>
    <t>(11,2+2*48+12,2)*12</t>
  </si>
  <si>
    <t>941211211</t>
  </si>
  <si>
    <t>Příplatek za první a každý další den použití lešení k ceně -1111 nebo -1112</t>
  </si>
  <si>
    <t>1382332108</t>
  </si>
  <si>
    <t>1432,8*90 'Přepočtené koeficientem množství</t>
  </si>
  <si>
    <t>941211812</t>
  </si>
  <si>
    <t>Demontáž lešení řadového rámového lehkého pracovního s provozním zatížením tř. 3 do 200 kg/m2 šířky tř. SW06 přes 0,6 do 0,9 m, výšky přes 10 do 25 m</t>
  </si>
  <si>
    <t>285525461</t>
  </si>
  <si>
    <t>944511111</t>
  </si>
  <si>
    <t>Montáž ochranné sítě zavěšené na konstrukci lešení z textilie z umělých vláken</t>
  </si>
  <si>
    <t>1036318669</t>
  </si>
  <si>
    <t>944511211</t>
  </si>
  <si>
    <t>Montáž ochranné sítě Příplatek za první a každý další den použití sítě k ceně -1111</t>
  </si>
  <si>
    <t>-1154735015</t>
  </si>
  <si>
    <t>944511811</t>
  </si>
  <si>
    <t>Demontáž ochranné sítě zavěšené na konstrukci lešení z textilie z umělých vláken</t>
  </si>
  <si>
    <t>-743155867</t>
  </si>
  <si>
    <t>952901107R</t>
  </si>
  <si>
    <t xml:space="preserve">Čištění budov při provádění oprav a udržovacích prací oken , dveří a konstrukcí </t>
  </si>
  <si>
    <t>913512184</t>
  </si>
  <si>
    <t>962031133</t>
  </si>
  <si>
    <t>Bourání příček z cihel pálených na MVC tl do 150 mm</t>
  </si>
  <si>
    <t>-1148375654</t>
  </si>
  <si>
    <t>5,85*3,5"příčka 0P11 (komerční jednotka za jídelnou restaurace)"</t>
  </si>
  <si>
    <t>968072456</t>
  </si>
  <si>
    <t>Vybourání kovových dveřních zárubní pl přes 2 m2 vč. křídel</t>
  </si>
  <si>
    <t>-1731421856</t>
  </si>
  <si>
    <t>4*1,5*3,1+1,2*3,1</t>
  </si>
  <si>
    <t>97102669R</t>
  </si>
  <si>
    <t>Vybourání a kompletní příprava otvoru pro nové dveře od komunikace (obnovení původních vstupních dveří místo oken)</t>
  </si>
  <si>
    <t>1115294493</t>
  </si>
  <si>
    <t>978015341</t>
  </si>
  <si>
    <t>Otlučení (osekání) vnější vápenné nebo vápenocementové omítky stupně členitosti 1 a 2 rozsahu do 30%</t>
  </si>
  <si>
    <t>-1029929534</t>
  </si>
  <si>
    <t>985131211</t>
  </si>
  <si>
    <t>Očištění ploch stěn, rubu kleneb a podlah tryskání pískem sušeným</t>
  </si>
  <si>
    <t>-1012336507</t>
  </si>
  <si>
    <t>985131311</t>
  </si>
  <si>
    <t>Očištění ploch stěn, rubu kleneb a podlah ruční dočištění ocelovými kartáči</t>
  </si>
  <si>
    <t>2060827261</t>
  </si>
  <si>
    <t>985142111</t>
  </si>
  <si>
    <t>Vysekání spojovací hmoty ze spár zdiva včetně vyčištění hloubky spáry do 40 mm délky spáry na 1 m2 upravované plochy do 6 m</t>
  </si>
  <si>
    <t>1397805888</t>
  </si>
  <si>
    <t>985221111</t>
  </si>
  <si>
    <t>Doplnění zdiva ručně do aktivované malty kamenem délky spáry na 1 m2 upravované plochy do 6 m</t>
  </si>
  <si>
    <t>834765145</t>
  </si>
  <si>
    <t>156,26*0,1*0,2 "předpoklad 20% výměny degradovaného kamene v tl. do 100mm"</t>
  </si>
  <si>
    <t>58381088</t>
  </si>
  <si>
    <t>kámen upravený třída I pro zdivo - dle stávajícího soklu</t>
  </si>
  <si>
    <t>-1538706179</t>
  </si>
  <si>
    <t>3,125*2</t>
  </si>
  <si>
    <t>985231111</t>
  </si>
  <si>
    <t>Spárování zdiva hloubky do 40 mm aktivovanou maltou délky spáry na 1 m2 upravované plochy do 6 m</t>
  </si>
  <si>
    <t>-1667982947</t>
  </si>
  <si>
    <t>997013001</t>
  </si>
  <si>
    <t>Vyklizení a odvoz suti a odpadu z vnitřních prostor včetně likvidace</t>
  </si>
  <si>
    <t>-246012654</t>
  </si>
  <si>
    <t>Vnitrostaveništní doprava suti a vybouraných hmot pro budovy a haly výšky přes 9 do 12 m</t>
  </si>
  <si>
    <t>-2065446210</t>
  </si>
  <si>
    <t>Odvoz suti a vybouraných hmot na skládku nebo meziskládku se složením, na vzdálenost do 1 km</t>
  </si>
  <si>
    <t>-638551695</t>
  </si>
  <si>
    <t>345782323</t>
  </si>
  <si>
    <t>40,296*19 'Přepočtené koeficientem množství</t>
  </si>
  <si>
    <t>171201211</t>
  </si>
  <si>
    <t>Poplatek za uložení odpadu ze sypkých materiálů na skládce - omítka (skládkovné)</t>
  </si>
  <si>
    <t>1427748313</t>
  </si>
  <si>
    <t>-18994655</t>
  </si>
  <si>
    <t>40,296-20,501</t>
  </si>
  <si>
    <t>701044469</t>
  </si>
  <si>
    <t>Elektroinstalace</t>
  </si>
  <si>
    <t>21028000R</t>
  </si>
  <si>
    <t>Demontáž, revize, zpětná montáž vč. zapravení kabeláže s vložením do chrániček a ost. prvků elektroinstalace a jiných rozvodů při opravě fasády vč. prověření a případného zrušení nevyužívané kabeláže a náhrady poškozené.</t>
  </si>
  <si>
    <t>2129988519</t>
  </si>
  <si>
    <t>741-05.1</t>
  </si>
  <si>
    <t>Stavební přípomoce</t>
  </si>
  <si>
    <t>324147123</t>
  </si>
  <si>
    <t>741-04.1</t>
  </si>
  <si>
    <t>Drobný montážní materiál</t>
  </si>
  <si>
    <t>1589078879</t>
  </si>
  <si>
    <t xml:space="preserve"> Elektroinstalace - slaboproud</t>
  </si>
  <si>
    <t>741-03.1</t>
  </si>
  <si>
    <t>Demontáž hodin</t>
  </si>
  <si>
    <t>-112610093</t>
  </si>
  <si>
    <t>742310095</t>
  </si>
  <si>
    <t>Montáž a dodávka zvonkového tabla</t>
  </si>
  <si>
    <t>-288635273</t>
  </si>
  <si>
    <t>742340001</t>
  </si>
  <si>
    <t>Montáž jednotného času - hodin závěsných oboustranných</t>
  </si>
  <si>
    <t>653534010</t>
  </si>
  <si>
    <t>3944525R2</t>
  </si>
  <si>
    <t xml:space="preserve">Čtvercové venkovní hodiny analogové dvoustranné na stěnu či závěs s boční konzolou METROLINE typ  242.A.60.D.B.C11.LLX</t>
  </si>
  <si>
    <t>128</t>
  </si>
  <si>
    <t>1514662580</t>
  </si>
  <si>
    <t>748</t>
  </si>
  <si>
    <t>Elektromontáže - osvětlovací zařízení a svítidla</t>
  </si>
  <si>
    <t>21020200R-D</t>
  </si>
  <si>
    <t>Demontáž světelného piktogramu "Lysá nad Labem"</t>
  </si>
  <si>
    <t>991833856</t>
  </si>
  <si>
    <t>2102030R0</t>
  </si>
  <si>
    <t>Informační systém - montáž prosvětleného piktogramu "Lysá nad Labem" uchycený na stěnu</t>
  </si>
  <si>
    <t>2056515816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</si>
  <si>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</si>
  <si>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741372841</t>
  </si>
  <si>
    <t>Demontáž svítidla venkovního</t>
  </si>
  <si>
    <t>-130579215</t>
  </si>
  <si>
    <t>741372151.1</t>
  </si>
  <si>
    <t>Montáž svítidel LED se zapojením vodičů průmyslových lamp</t>
  </si>
  <si>
    <t>-716821242</t>
  </si>
  <si>
    <t>Pol6</t>
  </si>
  <si>
    <t>svítidlo venkovní LED výložníkové ,antivandal provedení</t>
  </si>
  <si>
    <t>-252341019</t>
  </si>
  <si>
    <t xml:space="preserve">Poznámka k položce:_x000d_
Dle předpisu pro osvětlení venkovních železničních prostor SŽDC E11 č.j.: S 14840/11-OAE_x000d_
</t>
  </si>
  <si>
    <t>Pol7</t>
  </si>
  <si>
    <t>výložník pro svítidlo venkovní výložníkové, antivandal provedení</t>
  </si>
  <si>
    <t>310667231</t>
  </si>
  <si>
    <t>751</t>
  </si>
  <si>
    <t>Vzduchotechnika</t>
  </si>
  <si>
    <t>75172111R</t>
  </si>
  <si>
    <t>Demontáž, zpětná montáž a zprovoznění venkovních klimatizačních jednotek</t>
  </si>
  <si>
    <t>-104602373</t>
  </si>
  <si>
    <t>998751201</t>
  </si>
  <si>
    <t>Přesun hmot procentní pro vzduchotechniku v objektech v do 12 m</t>
  </si>
  <si>
    <t>1692075242</t>
  </si>
  <si>
    <t>764004861</t>
  </si>
  <si>
    <t>Demontáž klempířských konstrukcí svodu do suti</t>
  </si>
  <si>
    <t>468735771</t>
  </si>
  <si>
    <t>Poznámka k položce:_x000d_
svody přístřešku jsou uvažovány v SO 003 - oprava zpevněných ploch a svislých konstrukcí přístřešku"</t>
  </si>
  <si>
    <t>3*12+4*8"svody hlavní budovy"</t>
  </si>
  <si>
    <t>764548323</t>
  </si>
  <si>
    <t>Svod z titanzinkového lesklého válcovaného plechu včetně objímek, kolen a odskoků kruhový, průměru 100 mm</t>
  </si>
  <si>
    <t>-1727551111</t>
  </si>
  <si>
    <t>885352903</t>
  </si>
  <si>
    <t>766</t>
  </si>
  <si>
    <t>Konstrukce truhlářské</t>
  </si>
  <si>
    <t>76662110R</t>
  </si>
  <si>
    <t>Oprava stávajících oken 110/130cm - seřízení, promazání, kontrola kování včetně doplnění, doplnění těsnění, výměna vadného zasklení, kompletní přetmelení zasklení a oprava vadných částí s případnou výměnou</t>
  </si>
  <si>
    <t>-698458537</t>
  </si>
  <si>
    <t>Poznámka k položce:_x000d_
Jedná se o orientační vnější rozměry otvoru. _x000d_
_x000d_
Nová povrchová úprava a barevné řešení je oceněno zvlášť v položkách oddílu "dokončovací práce - nátěry"</t>
  </si>
  <si>
    <t>1"1NP"</t>
  </si>
  <si>
    <t>76662110R2</t>
  </si>
  <si>
    <t>Oprava stávajících oken 110/210cm - seřízení, promazání, kontrola kování včetně doplnění, doplnění těsnění, výměna vadného zasklení, kompletní přetmelení zasklení a oprava vadných částí s případnou výměnou</t>
  </si>
  <si>
    <t>-912621516</t>
  </si>
  <si>
    <t>22"1NP"</t>
  </si>
  <si>
    <t>76662110R3</t>
  </si>
  <si>
    <t>Oprava stávajících oken 100/180cm - seřízení, promazání, kontrola kování včetně doplnění, doplnění těsnění, výměna vadného zasklení, kompletní přetmelení zasklení a oprava vadných částí s případnou výměnou</t>
  </si>
  <si>
    <t>-2023117029</t>
  </si>
  <si>
    <t>2"1NP"</t>
  </si>
  <si>
    <t>76662110R4</t>
  </si>
  <si>
    <t>Oprava stávajících oken 120/230cm - seřízení, promazání, kontrola kování včetně doplnění, doplnění těsnění, výměna vadného zasklení, kompletní přetmelení zasklení a oprava vadných částí s případnou výměnou</t>
  </si>
  <si>
    <t>-102931657</t>
  </si>
  <si>
    <t>76662110R5</t>
  </si>
  <si>
    <t>Oprava stávajících oken 110/190cm - seřízení, promazání, kontrola kování včetně doplnění, doplnění těsnění, výměna vadného zasklení, kompletní přetmelení zasklení a oprava vadných částí s případnou výměnou</t>
  </si>
  <si>
    <t>1074999073</t>
  </si>
  <si>
    <t>28"2NP"</t>
  </si>
  <si>
    <t>76662110R6</t>
  </si>
  <si>
    <t>Oprava stávajících oken 40/90cm - seřízení, promazání, kontrola kování včetně doplnění, doplnění těsnění, výměna vadného zasklení, kompletní přetmelení zasklení a oprava vadných částí s případnou výměnou</t>
  </si>
  <si>
    <t>-22307273</t>
  </si>
  <si>
    <t>3"2NP"</t>
  </si>
  <si>
    <t>1"3NP</t>
  </si>
  <si>
    <t>76662110R7</t>
  </si>
  <si>
    <t>Oprava stávajících oken 80/140cm - seřízení, promazání, kontrola kování včetně doplnění, doplnění těsnění, výměna vadného zasklení, kompletní přetmelení zasklení a oprava vadných částí s případnou výměnou</t>
  </si>
  <si>
    <t>841555910</t>
  </si>
  <si>
    <t>12"3NP"</t>
  </si>
  <si>
    <t>76662110R9</t>
  </si>
  <si>
    <t>Oprava stávajících jednokřídlových dveří s nadsvětlíkem dveří 110/310cm - seřízení, promazání, doplnění těsnění, výměna vadného zasklení, kompletní přetmelení zasklení a oprava vadných částí s případnou výměnou</t>
  </si>
  <si>
    <t>1489908795</t>
  </si>
  <si>
    <t>Poznámka k položce:_x000d_
Dveře restaurace od komunikace_x000d_
_x000d_
Jedná se o orientační vnější rozměry otvoru. _x000d_
_x000d_
Nová povrchová úprava a barevné řešení je oceněno zvlášť v položkách oddílu "dokončovací práce - nátěry"</t>
  </si>
  <si>
    <t>76662110R10</t>
  </si>
  <si>
    <t>Oprava stávajících jednokřídlových dveří 90/200cm - seřízení, promazání, doplnění těsnění, výměna vadného zasklení, kompletní přetmelení zasklení a oprava vadných částí s případnou výměnou</t>
  </si>
  <si>
    <t>444309466</t>
  </si>
  <si>
    <t>Poznámka k položce:_x000d_
Dveře - WC od nástupiště_x000d_
_x000d_
Jedná se o orientační vnější rozměry otvoru. _x000d_
_x000d_
Nová povrchová úprava a barevné řešení je oceněno zvlášť v položkách oddílu "dokončovací práce - nátěry"</t>
  </si>
  <si>
    <t>76662110R11</t>
  </si>
  <si>
    <t>Oprava stávajících dvoukřídlových dveří s nadsvětlíkem dveří 160/310cm - seřízení, promazání, doplnění těsnění, výměna vadného zasklení, kompletní přetmelení zasklení a oprava vadných částí s případnou výměnou</t>
  </si>
  <si>
    <t>-94444935</t>
  </si>
  <si>
    <t>Poznámka k položce:_x000d_
Dveře od nástupiště - restaurace_x000d_
_x000d_
Jedná se o orientační vnější rozměry otvoru. _x000d_
_x000d_
Nová povrchová úprava a barevné řešení je oceněno zvlášť v položkách oddílu "dokončovací práce - nátěry"</t>
  </si>
  <si>
    <t>76662110R9.1</t>
  </si>
  <si>
    <t>Oprava stávajících jednokřídlových dveří 110/200cm - seřízení, promazání, doplnění těsnění, výměna vadného zasklení, kompletní přetmelení zasklení a oprava vadných částí s případnou výměnou</t>
  </si>
  <si>
    <t>-1321268870</t>
  </si>
  <si>
    <t>Poznámka k položce:_x000d_
Dveře oplocení od komunikace_x000d_
_x000d_
Jedná se o orientační vnější rozměry otvoru. _x000d_
_x000d_
Nová povrchová úprava a barevné řešení je oceněno zvlášť v položkách oddílu "dokončovací práce - nátěry"</t>
  </si>
  <si>
    <t>766660421</t>
  </si>
  <si>
    <t>Montáž vchodových dveří 1křídlových s nadsvětlíkem do zdiva</t>
  </si>
  <si>
    <t>845030964</t>
  </si>
  <si>
    <t>766-D05</t>
  </si>
  <si>
    <t xml:space="preserve">dřevěné dveře EURO vchodové bezpečnostní jednokřídlé 1200/3100 s proskleným fixním nadsvětlíkem a prosklenou částí 1/3 (bezp. zasklení s vloženou fólií) kování bezp. celoobvodové vícebodové, vč. finální povrchové úpravy, zámku a rámu </t>
  </si>
  <si>
    <t>-137817977</t>
  </si>
  <si>
    <t>Poznámka k položce:_x000d_
Poznámka k položce: Jedná se o orientační vnější rozměry otvoru, před realizací nutné přesné zaměření a odsouhlasení výrobní dokumentace zástupcem investora. Předpokládaný vzhled dle stávajících, odstín finální povrchové úpravy bude vyvzorkován a odsouhlasen na místě.</t>
  </si>
  <si>
    <t>766660461</t>
  </si>
  <si>
    <t>Montáž vchodových dveří 2křídlových s nadsvětlíkem do zdiva</t>
  </si>
  <si>
    <t>-1893685858</t>
  </si>
  <si>
    <t>Poznámka k položce:_x000d_
Vč. parotěsných či kompresních pásek dle ČSN.</t>
  </si>
  <si>
    <t>766-D01</t>
  </si>
  <si>
    <t xml:space="preserve">dřevěné dveře EURO vchodové bezpečnostní dvoukřídlé 1500/3100 s proskleným fixním nadsvětlíkem a prosklenou částí 1/3 (bezp. zasklení s vloženou fólií) kování bezp. celoobvodové vícebodové, vč. finální povrchové úpravy,  zámku a rámu </t>
  </si>
  <si>
    <t>-1703049085</t>
  </si>
  <si>
    <t xml:space="preserve">Poznámka k položce:_x000d_
Poznámka k položce: Jedná se o orientační vnější rozměry otvoru, před realizací nutné přesné zaměření a odsouhlasení výrobní dokumentace zástupcem investora. Předpokládaný vzhled dle stávajících. Odstín finální povrchové úpravy bude vyvzorkován a odsouhlasen na místě._x000d_
_x000d_
</t>
  </si>
  <si>
    <t>766660716</t>
  </si>
  <si>
    <t>Montáž dveřních křídel samozavírače na dřevěnou zárubeň</t>
  </si>
  <si>
    <t>-1643834649</t>
  </si>
  <si>
    <t>54917250</t>
  </si>
  <si>
    <t>samozavírač dveří hydraulický K214 č.11 zlatá bronz</t>
  </si>
  <si>
    <t>-74490068</t>
  </si>
  <si>
    <t>766664957</t>
  </si>
  <si>
    <t>Oprava a údržba dveří - výměna zámku vč. vložky</t>
  </si>
  <si>
    <t>146915340</t>
  </si>
  <si>
    <t>549260430</t>
  </si>
  <si>
    <t>zámek stavební zadlabací vložkový - dle stávajících dveří</t>
  </si>
  <si>
    <t>-1338845243</t>
  </si>
  <si>
    <t>549641100</t>
  </si>
  <si>
    <t>vložka zámková cylindrická oboustranná FAB 2015</t>
  </si>
  <si>
    <t>-43065993</t>
  </si>
  <si>
    <t>766664958</t>
  </si>
  <si>
    <t>Oprava a údržba dveří - výměna klik se štítky</t>
  </si>
  <si>
    <t>sada</t>
  </si>
  <si>
    <t>676900302</t>
  </si>
  <si>
    <t>549146220</t>
  </si>
  <si>
    <t>klika včetně štítu a montážního materiálu - provedení dle stávajících dveří</t>
  </si>
  <si>
    <t>6494015</t>
  </si>
  <si>
    <t>Poznámka k položce:_x000d_
vzhled matný nikl, kompletní kování včetně rozet a montážního materiálu. konečné provedení dle vyjádření zástupce investora dle předložení zkušebního vzorku na místě</t>
  </si>
  <si>
    <t>998766202</t>
  </si>
  <si>
    <t>Přesun hmot procentní pro konstrukce truhlářské v objektech v do 12 m</t>
  </si>
  <si>
    <t>619430212</t>
  </si>
  <si>
    <t>767610115</t>
  </si>
  <si>
    <t>Montáž oken jednoduchých pevných do zdiva plochy do 0,6 m2</t>
  </si>
  <si>
    <t>290094058</t>
  </si>
  <si>
    <t>8*0,7*0,4"světlíky do sklepa"</t>
  </si>
  <si>
    <t>767-06</t>
  </si>
  <si>
    <t>sklepní dvířka, ocelový rám, výplň mřížka z tahokovu, opatřena zámkem vč povrchové úpravy, kompletní konstrukce</t>
  </si>
  <si>
    <t>-337970182</t>
  </si>
  <si>
    <t>Poznámka k položce:_x000d_
orientační rozměry cca 70/40cm</t>
  </si>
  <si>
    <t>767641110</t>
  </si>
  <si>
    <t>Montáž dokončení okování dveří otvíravých jednokřídlových</t>
  </si>
  <si>
    <t>1288173692</t>
  </si>
  <si>
    <t>54914630</t>
  </si>
  <si>
    <t>kování dveřní vrchní kování bezpečnostní včetně štítu PZ 72 klika-madlo P nerez-klika Tipa</t>
  </si>
  <si>
    <t>1686643674</t>
  </si>
  <si>
    <t>Poznámka k položce:_x000d_
provedení dle upřesnění zástupce investora na místě u konkrétních dveří</t>
  </si>
  <si>
    <t>54964150</t>
  </si>
  <si>
    <t>vložka zámková cylindrická oboustranná+4 klíče</t>
  </si>
  <si>
    <t>-1742303665</t>
  </si>
  <si>
    <t>767821112</t>
  </si>
  <si>
    <t>Montáž poštovní schránky zavěšené</t>
  </si>
  <si>
    <t>-490606369</t>
  </si>
  <si>
    <t>55348112</t>
  </si>
  <si>
    <t>schránka listová pozinkovaná 370x330x100 se sklapkou</t>
  </si>
  <si>
    <t>-988749997</t>
  </si>
  <si>
    <t>767996801</t>
  </si>
  <si>
    <t>Demontáž ostatních nepoužívaných zámečnických konstrukcí fasády o hmotnosti jednotlivých dílů rozebráním do 50 kg</t>
  </si>
  <si>
    <t>kg</t>
  </si>
  <si>
    <t>-435886577</t>
  </si>
  <si>
    <t>92</t>
  </si>
  <si>
    <t>1328990445</t>
  </si>
  <si>
    <t>Dokončovací práce - nátěry</t>
  </si>
  <si>
    <t>93</t>
  </si>
  <si>
    <t>783000203</t>
  </si>
  <si>
    <t>Přemístění okenních nebo dveřních křídel pro zhotovení nátěrů vodorovné do 100 m</t>
  </si>
  <si>
    <t>-633886031</t>
  </si>
  <si>
    <t>27"1NP"</t>
  </si>
  <si>
    <t>31"2NP"</t>
  </si>
  <si>
    <t>13"3NP"</t>
  </si>
  <si>
    <t>7"opravovaná křídla dveří"</t>
  </si>
  <si>
    <t>94</t>
  </si>
  <si>
    <t>783000211</t>
  </si>
  <si>
    <t>Přemístění okenních nebo dveřních křídel pro zhotovení nátěrů svislé za jedno podlaží</t>
  </si>
  <si>
    <t>-281482224</t>
  </si>
  <si>
    <t>13*2"3NP"</t>
  </si>
  <si>
    <t>31*1"2NP"</t>
  </si>
  <si>
    <t>95</t>
  </si>
  <si>
    <t>783000223</t>
  </si>
  <si>
    <t>Příplatek k přemístění ZKD vyvěšení a zavěšení okenních křídel zdvojených ostatních</t>
  </si>
  <si>
    <t>-1290237858</t>
  </si>
  <si>
    <t>61,37+59,6+13,8</t>
  </si>
  <si>
    <t>96</t>
  </si>
  <si>
    <t>783000225</t>
  </si>
  <si>
    <t>Příplatek k přemístění ZKD vyvěšení a zavěšení dveřních nebo okenních jednoduchých křídel</t>
  </si>
  <si>
    <t>303734095</t>
  </si>
  <si>
    <t>97</t>
  </si>
  <si>
    <t>783201821</t>
  </si>
  <si>
    <t>Odstranění nátěrů ze zámečnických konstrukcí opálením s obroušením</t>
  </si>
  <si>
    <t>1450980182</t>
  </si>
  <si>
    <t>2*(11,2+10,2+1+6,6+1+20,2+1+8,2+11,2+8,2+0,3+20,2+0,3+6,6+0,3+10,2)*0,3"oplechování říms"</t>
  </si>
  <si>
    <t>(28*1,1+3*0,4)*0,4"parapety 2NP"</t>
  </si>
  <si>
    <t>(12*0,8+0,4)*0,4"parapety 3NP"</t>
  </si>
  <si>
    <t>20"ostatní pomocné konstrukce -mříže, konzole, dvířka, vent. mřížky aj."</t>
  </si>
  <si>
    <t>98</t>
  </si>
  <si>
    <t>783221112.1</t>
  </si>
  <si>
    <t>Nátěry syntetické KDK barva dražší matný povrch 1x antikorozní, 1x základní, 2x email</t>
  </si>
  <si>
    <t>49197731</t>
  </si>
  <si>
    <t>Poznámka k položce:_x000d_
Stávající oplechování říms, parapety 2NP+3NP, dvířka rozvodnic, větracích dvířek a ostatních prvků na fasádě) vč.bezpečnostních označení_x000d_
_x000d_
Barevné řešení bude finálně odsouhlaseno na základě předložení vzorků na místě zástupcem investora.</t>
  </si>
  <si>
    <t>99</t>
  </si>
  <si>
    <t>783106805</t>
  </si>
  <si>
    <t>Odstranění nátěrů z truhlářských konstrukcí opálením s obroušením</t>
  </si>
  <si>
    <t>-1687661091</t>
  </si>
  <si>
    <t>(134,77+16,37)*2</t>
  </si>
  <si>
    <t>100</t>
  </si>
  <si>
    <t>783621123</t>
  </si>
  <si>
    <t>Nátěry syntetické truhlářských konstrukcí barva dražší matný povrch, základní impregnační nátěr, 2x email a 2x plné tmelení s mezibroušením</t>
  </si>
  <si>
    <t>1697918234</t>
  </si>
  <si>
    <t>Poznámka k položce:_x000d_
Odstín a provedení dle zástupce investora na místě na základě předložení zkušebních vzorků</t>
  </si>
  <si>
    <t>101</t>
  </si>
  <si>
    <t>783823133</t>
  </si>
  <si>
    <t>Penetrační silikátový nátěr hladkých, tenkovrstvých zrnitých nebo štukových omítek</t>
  </si>
  <si>
    <t>1667900980</t>
  </si>
  <si>
    <t>102</t>
  </si>
  <si>
    <t>783827423</t>
  </si>
  <si>
    <t>Krycí dvojnásobný silikátový nátěr omítek stupně členitosti 1 a 2</t>
  </si>
  <si>
    <t>-435636245</t>
  </si>
  <si>
    <t>Poznámka k položce:_x000d_
Finální odsouhlasení nutno dle vyjádření zástupce investora na místě na základě předložených vzorků</t>
  </si>
  <si>
    <t>103</t>
  </si>
  <si>
    <t>783827429</t>
  </si>
  <si>
    <t>Příplatek k cenám dvojnásobného nátěru omítek stupně členitosti 1 a 2 za biocidní přísadu</t>
  </si>
  <si>
    <t>1656891311</t>
  </si>
  <si>
    <t>104</t>
  </si>
  <si>
    <t>783897603</t>
  </si>
  <si>
    <t>Příplatek k cenám dvojnásobného krycího nátěru omítek za provedení styku 2 barev</t>
  </si>
  <si>
    <t>1221161229</t>
  </si>
  <si>
    <t>Poznámka k položce:_x000d_
Předpokládané prvky s odlišným odstínem:_x000d_
Fasáda hlavní plocha _x000d_
Fasáda šambrány a římsy_x000d_
_x000d_
Finální odsouhlasení nutno dle vyjádření zástupce investora na místě na základě předložených vzorků</t>
  </si>
  <si>
    <t>D6</t>
  </si>
  <si>
    <t>Revize, zkoušky, měření</t>
  </si>
  <si>
    <t>105</t>
  </si>
  <si>
    <t>210280003</t>
  </si>
  <si>
    <t>Zkoušky a prohlídky el rozvodů a zařízení celková prohlídka pro objem mtž prací do 1 000 000 Kč včetně výchozí revize a revize "D" dle vyhl. č. 100, příl. č. 4</t>
  </si>
  <si>
    <t>-1696763542</t>
  </si>
  <si>
    <t>003 - Oprava zpevněných ploch a svislých konstrukcí přístřešku</t>
  </si>
  <si>
    <t xml:space="preserve">70 -  Ostatní</t>
  </si>
  <si>
    <t xml:space="preserve">    1 - Zemní práce</t>
  </si>
  <si>
    <t xml:space="preserve">    2 - Zakládání</t>
  </si>
  <si>
    <t xml:space="preserve">    5 - Komunikace</t>
  </si>
  <si>
    <t xml:space="preserve">    8 - Trubní vedení</t>
  </si>
  <si>
    <t xml:space="preserve">    99 - Přesun hmot</t>
  </si>
  <si>
    <t xml:space="preserve">    742 - Elektroinstalace - slaboproud</t>
  </si>
  <si>
    <t>O01 - Mobiliář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</si>
  <si>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</si>
  <si>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</si>
  <si>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</si>
  <si>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-1271232635</t>
  </si>
  <si>
    <t>Zemní práce</t>
  </si>
  <si>
    <t>113106121</t>
  </si>
  <si>
    <t>Rozebrání dlažeb z betonových nebo kamenných dlaždic komunikací pro pěší ručně</t>
  </si>
  <si>
    <t>180444560</t>
  </si>
  <si>
    <t>330"chodník před VB"</t>
  </si>
  <si>
    <t>11310612R2</t>
  </si>
  <si>
    <t>Oprava stávající šachty - vyčištění, dobetonování a zpevnění</t>
  </si>
  <si>
    <t>-462280935</t>
  </si>
  <si>
    <t>Poznámka k položce:_x000d_
Před zahájením prací je třeba vytýčení inženýrských sítí. V případě kolize budou inženýrské sítě uloženy do chráničky a zabezpečeny proti poškození!_x000d_
_x000d_
Orientační rozměry šachty cca 800x800mm hl. 2m</t>
  </si>
  <si>
    <t>113107222</t>
  </si>
  <si>
    <t>Odstranění podkladu z kameniva drceného tl 200 mm pl přes 200 m2</t>
  </si>
  <si>
    <t>1327009845</t>
  </si>
  <si>
    <t>62*4+4,7*5,3"přístřešek+vstup"</t>
  </si>
  <si>
    <t>113107230</t>
  </si>
  <si>
    <t>Odstranění podkladu z betonu prostého tl 100 mm pl přes 200 m2</t>
  </si>
  <si>
    <t>-927852260</t>
  </si>
  <si>
    <t>181951102</t>
  </si>
  <si>
    <t>Úprava pláně v hornině tř. 1 až 4 se zhutněním</t>
  </si>
  <si>
    <t>1420634103</t>
  </si>
  <si>
    <t>Zakládání</t>
  </si>
  <si>
    <t>275321511</t>
  </si>
  <si>
    <t>Základové patky ze ŽB bez zvýšených nároků na prostředí tř. C 25/30 - zajištění základových patek sloupů přístřešku proti posunu</t>
  </si>
  <si>
    <t>1267760467</t>
  </si>
  <si>
    <t>19*0,1</t>
  </si>
  <si>
    <t>275351111</t>
  </si>
  <si>
    <t>Bednění základových bloků tradiční oboustranné</t>
  </si>
  <si>
    <t>1082114752</t>
  </si>
  <si>
    <t>19*0,5</t>
  </si>
  <si>
    <t>Komunikace</t>
  </si>
  <si>
    <t>566501111</t>
  </si>
  <si>
    <t>Úprava krytu z kameniva drceného pro nový kryt s doplněním kameniva drceného do 0,10 m3/m2</t>
  </si>
  <si>
    <t>-438225030</t>
  </si>
  <si>
    <t>596811123</t>
  </si>
  <si>
    <t>Kladení betonové dlažby komunikací pro pěší do lože z kameniva vel do 0,09 m2 plochy přes 300 m2</t>
  </si>
  <si>
    <t>-264722316</t>
  </si>
  <si>
    <t>59245020</t>
  </si>
  <si>
    <t>dlažba skladebná betonová 20x10x8 cm přírodní</t>
  </si>
  <si>
    <t>-30394155</t>
  </si>
  <si>
    <t>330*0,1"předpoklad doplnění do 10%"</t>
  </si>
  <si>
    <t>5647611R1</t>
  </si>
  <si>
    <t>Podklad z kameniva hrubého drceného vel. 16-32 mm tl 200 mm</t>
  </si>
  <si>
    <t>-1714899009</t>
  </si>
  <si>
    <t>272,91"přístřešek+vstup"</t>
  </si>
  <si>
    <t>56472111R</t>
  </si>
  <si>
    <t>Podklad z kameniva hrubého drceného vel. 8-16 mm tl 50 mm</t>
  </si>
  <si>
    <t>-545081554</t>
  </si>
  <si>
    <t>596841222</t>
  </si>
  <si>
    <t>Kladení betonové dlažby komunikací pro pěší do lože z cement malty vel do 0,25 m2 plochy do 300 m2</t>
  </si>
  <si>
    <t>-816114107</t>
  </si>
  <si>
    <t>5924600R</t>
  </si>
  <si>
    <t xml:space="preserve">dlažba plošná betonová terasová reliéfní impregnovaná LAURIA PCT 400x400x40mm </t>
  </si>
  <si>
    <t>-339508055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</si>
  <si>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</si>
  <si>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272,91*1,02 'Přepočtené koeficientem množství</t>
  </si>
  <si>
    <t>636111411a</t>
  </si>
  <si>
    <t xml:space="preserve">Vyrovnání  stávajícího žulového obrubníku po demontáži nástupiště a před montáží betonové dlažby vč. doplnění lože</t>
  </si>
  <si>
    <t>-429872963</t>
  </si>
  <si>
    <t>62*0,4</t>
  </si>
  <si>
    <t>621645001</t>
  </si>
  <si>
    <t xml:space="preserve">Kamenické opracování povrchu žulových obrubníků na hraně nástupiště pemrlováním, rovných nebo zaoblených </t>
  </si>
  <si>
    <t>2075108074</t>
  </si>
  <si>
    <t>916231113</t>
  </si>
  <si>
    <t>Osazení chodníkového obrubníku betonového ležatého s boční opěrou do lože z betonu prostého</t>
  </si>
  <si>
    <t>1855323859</t>
  </si>
  <si>
    <t>8,5+5,3"oddělení a ukončení dlážděných ploch -výstup z přístřešku"</t>
  </si>
  <si>
    <t>59217017</t>
  </si>
  <si>
    <t>obrubník betonový chodníkový 100x10x25 cm</t>
  </si>
  <si>
    <t>-2061773880</t>
  </si>
  <si>
    <t>Trubní vedení</t>
  </si>
  <si>
    <t>721242805</t>
  </si>
  <si>
    <t>Demontáž lapače střešních splavenin do DN 150</t>
  </si>
  <si>
    <t>-372158921</t>
  </si>
  <si>
    <t>721300941</t>
  </si>
  <si>
    <t>Pročištění a zprovoznění dešťových vpustí vč. odtokového potrubí</t>
  </si>
  <si>
    <t>536321705</t>
  </si>
  <si>
    <t>87126521R</t>
  </si>
  <si>
    <t>Dopojení stávajících svodů vyústěných na dlažbu (stánek+roh přístřešku) do nejbližší kanalizační přípojky (svod u komunikace)</t>
  </si>
  <si>
    <t>1374336964</t>
  </si>
  <si>
    <t>877265271.1</t>
  </si>
  <si>
    <t>Montáž lapače střešních splavenin vč. dopojení</t>
  </si>
  <si>
    <t>-779667694</t>
  </si>
  <si>
    <t>552441020.1</t>
  </si>
  <si>
    <t>lapač střešních splavenin - geiger do DN 150 mm</t>
  </si>
  <si>
    <t>-53205406</t>
  </si>
  <si>
    <t>899102211</t>
  </si>
  <si>
    <t>Demontáž poklopů litinových nebo ocelových včetně rámů hmotnosti přes 50 do 100 kg</t>
  </si>
  <si>
    <t>1916230291</t>
  </si>
  <si>
    <t>899102111</t>
  </si>
  <si>
    <t>Osazení poklopů včetně rámů hmotnosti do 100 kg</t>
  </si>
  <si>
    <t>27807285</t>
  </si>
  <si>
    <t>562306040</t>
  </si>
  <si>
    <t>poklop Hermelock PU + rám HDPE, HE 700, 700 x 700 x 65 mm</t>
  </si>
  <si>
    <t>-1225179266</t>
  </si>
  <si>
    <t>56230603</t>
  </si>
  <si>
    <t>šachtový poklop z PU + rám HDPE, 12,5t, 600 x 600 x 60 mm</t>
  </si>
  <si>
    <t>1862009994</t>
  </si>
  <si>
    <t>56230613</t>
  </si>
  <si>
    <t>těsnění poklopu neoprenové pro rozměr 600x600</t>
  </si>
  <si>
    <t>-1303126897</t>
  </si>
  <si>
    <t>562306140</t>
  </si>
  <si>
    <t>těsnění poklopu Hermelock S 700 pro HE 700</t>
  </si>
  <si>
    <t>-1351481412</t>
  </si>
  <si>
    <t>899331111</t>
  </si>
  <si>
    <t>Oprava obetonování rámu, úprava pro nově osazované poklopy a výšková úprava do 200 mm zvýšením poklopu</t>
  </si>
  <si>
    <t>-734585776</t>
  </si>
  <si>
    <t>Předformátované vodorovné dopravní značení čára šířky 50mm - hrana žulového obrubníku krytého nástupiště</t>
  </si>
  <si>
    <t>-876461276</t>
  </si>
  <si>
    <t>965081333</t>
  </si>
  <si>
    <t>Bourání podlah z dlaždic bez podkladního lože nebo mazaniny, s jakoukoliv výplní spár betonových, teracových nebo čedičových tl. do 30 mm, plochy přes 1 m2</t>
  </si>
  <si>
    <t>-800189446</t>
  </si>
  <si>
    <t>979054451</t>
  </si>
  <si>
    <t>Očištění vybouraných zámkových dlaždic s původním spárováním z kameniva těženého</t>
  </si>
  <si>
    <t>-543675602</t>
  </si>
  <si>
    <t>985311111R</t>
  </si>
  <si>
    <t>Reprofilace žulového obrubníku sanačními maltami na cementové bázi ručně, tloušťky do 10 mm</t>
  </si>
  <si>
    <t>-888453108</t>
  </si>
  <si>
    <t>998223011</t>
  </si>
  <si>
    <t>Přesun hmot pro pozemní komunikace s krytem dlážděným</t>
  </si>
  <si>
    <t>814400149</t>
  </si>
  <si>
    <t>997221551</t>
  </si>
  <si>
    <t>Vodorovná doprava suti ze sypkých materiálů do 1 km</t>
  </si>
  <si>
    <t>-214581980</t>
  </si>
  <si>
    <t>255,595-84,15"odpočet ponechávané zámkové dlažby"</t>
  </si>
  <si>
    <t>997221559</t>
  </si>
  <si>
    <t>Příplatek ZKD 1 km u vodorovné dopravy suti ze sypkých materiálů</t>
  </si>
  <si>
    <t>2090043786</t>
  </si>
  <si>
    <t>171,445*19 'Přepočtené koeficientem množství</t>
  </si>
  <si>
    <t>997221611</t>
  </si>
  <si>
    <t>Nakládání suti na dopravní prostředky pro vodorovnou dopravu</t>
  </si>
  <si>
    <t>-874091841</t>
  </si>
  <si>
    <t>997221815</t>
  </si>
  <si>
    <t>Poplatek za uložení betonového odpadu na skládce (skládkovné)</t>
  </si>
  <si>
    <t>178362844</t>
  </si>
  <si>
    <t>997221855</t>
  </si>
  <si>
    <t>Poplatek za uložení odpadu z kameniva na skládce (skládkovné)</t>
  </si>
  <si>
    <t>-1122990859</t>
  </si>
  <si>
    <t>997013807</t>
  </si>
  <si>
    <t>Poplatek za uložení na skládce (skládkovné) stavebního odpadu keramického kód odpadu 170 103</t>
  </si>
  <si>
    <t>701129983</t>
  </si>
  <si>
    <t>997013831</t>
  </si>
  <si>
    <t>Poplatek za uložení na skládce (skládkovné) stavebního odpadu směsného kód odpadu 170 904</t>
  </si>
  <si>
    <t>169281440</t>
  </si>
  <si>
    <t>171,445-65,498-79,144-24,562</t>
  </si>
  <si>
    <t>-75209411</t>
  </si>
  <si>
    <t>835670653</t>
  </si>
  <si>
    <t>538199423</t>
  </si>
  <si>
    <t>Elektroinstalace - slaboproud</t>
  </si>
  <si>
    <t>Demontáž stávajících reproduktorů</t>
  </si>
  <si>
    <t>1360075474</t>
  </si>
  <si>
    <t>742410063</t>
  </si>
  <si>
    <t>Montáž nástěnného reproduktoru</t>
  </si>
  <si>
    <t>-823024636</t>
  </si>
  <si>
    <t>Pol8</t>
  </si>
  <si>
    <t>reproduktor dle normy SŽDC (SC20AH) vč. konzoly kompletní</t>
  </si>
  <si>
    <t>-1066159845</t>
  </si>
  <si>
    <t>22037044R1</t>
  </si>
  <si>
    <t>Demontáž a zpětná montáž venkovního panelu informačního systému pro provedení prací v koordinaci se správcem zařízení - SSZT</t>
  </si>
  <si>
    <t>1998817333</t>
  </si>
  <si>
    <t>Poznámka k položce:_x000d_
Nutno kontaktovat správce tohoto zařízení - SSZT!</t>
  </si>
  <si>
    <t>741372151</t>
  </si>
  <si>
    <t>Montáž LED svítidel průmyslových</t>
  </si>
  <si>
    <t>-329752472</t>
  </si>
  <si>
    <t>Pol4</t>
  </si>
  <si>
    <t>LED závěsná svítidla, antivandal provedení - osvětlení krytého nástupiště</t>
  </si>
  <si>
    <t>-2080491596</t>
  </si>
  <si>
    <t>-1217486336</t>
  </si>
  <si>
    <t>76234391R</t>
  </si>
  <si>
    <t>Výměna bednění mezi sloupy - spodní část u plotu - vzhled dle stávajících</t>
  </si>
  <si>
    <t>541275679</t>
  </si>
  <si>
    <t>5*1,2*1,5</t>
  </si>
  <si>
    <t>76238101R</t>
  </si>
  <si>
    <t>Oprava stávajících sloupů přístřešku včetně prověření stavu, podchycení konstrukce pro výměnu a výměny poškozených částí, zajištění proti posunu</t>
  </si>
  <si>
    <t>859855699</t>
  </si>
  <si>
    <t>Poznámka k položce:_x000d_
profil sloupu přístřešku 160/160mm, výška cca 4m</t>
  </si>
  <si>
    <t>998762201</t>
  </si>
  <si>
    <t>Přesun hmot procentní pro kce tesařské v objektech v do 6 m</t>
  </si>
  <si>
    <t>2024148161</t>
  </si>
  <si>
    <t>-1529675177</t>
  </si>
  <si>
    <t>4*5</t>
  </si>
  <si>
    <t>365442245</t>
  </si>
  <si>
    <t>998764201</t>
  </si>
  <si>
    <t>Přesun hmot procentní pro konstrukce klempířské v objektech v do 6 m</t>
  </si>
  <si>
    <t>1445277655</t>
  </si>
  <si>
    <t>76767001</t>
  </si>
  <si>
    <t>Oprava a úprava stávajícího kovového zábradlí, v. 1100 mm, vč. nové povrchové úpravy a případné výměny vadných částí, doplnění chybějících (nástupiště+rampy)</t>
  </si>
  <si>
    <t>593989745</t>
  </si>
  <si>
    <t>Demontáž ostatních nepoužívaných zámečnických konstrukcí přístřešku o hmotnosti jednotlivých dílů rozebráním do 50 kg</t>
  </si>
  <si>
    <t>1693109948</t>
  </si>
  <si>
    <t>998767201</t>
  </si>
  <si>
    <t>Přesun hmot procentní pro zámečnické konstrukce v objektech v do 6 m</t>
  </si>
  <si>
    <t>-1744410510</t>
  </si>
  <si>
    <t>552761761</t>
  </si>
  <si>
    <t>20"doplňkové kovové kce přístřešku"</t>
  </si>
  <si>
    <t>-1088310366</t>
  </si>
  <si>
    <t>Poznámka k položce:_x000d_
(Dvířka rozvodnic, větracích dvířek a ostatních prvků na fasádě) vč.bezpečnostních označení</t>
  </si>
  <si>
    <t>-88746394</t>
  </si>
  <si>
    <t>Poznámka k položce:_x000d_
Podbití a vodorovné nosné konstrukce jsou součástí oddílu "001-Oprava střechy"</t>
  </si>
  <si>
    <t>9*5+5*16"sloupy včetně bednění spodní části dvojitých sloupů"</t>
  </si>
  <si>
    <t>71018846</t>
  </si>
  <si>
    <t>Poznámka k položce:_x000d_
Podbití a vodorovné nosné konstrukce jsou součástí oddílu "001-Oprava střechy"_x000d_
_x000d_
Odstín bude určen a odsouhlasen po vyvzorkování na místě</t>
  </si>
  <si>
    <t>O01</t>
  </si>
  <si>
    <t>Mobiliář</t>
  </si>
  <si>
    <t>O0013.1</t>
  </si>
  <si>
    <t>D+M venkovní lavice, vel. 1300/500, vč povrchové úpravy - viz TZ</t>
  </si>
  <si>
    <t>-191978198</t>
  </si>
  <si>
    <t>Poznámka k položce:_x000d_
Lavice budou v antivandal provedení a zabezpečeny proti odcizení pevným přikotvením chem. kotvou do bet. podkladu._x000d_
_x000d_
Provedení dle sm. SŽDC PO-20/2019-GŘ - „Moderní design a architektura nádraží a zastávek ČR – Mobiliář“ _x000d_
_x000d_
čj. 62741/2019-SŽDC-GŘ-O23 ze dne 23. 10. 2019</t>
  </si>
  <si>
    <t>O0014</t>
  </si>
  <si>
    <t>D+M odpadkové koše, ocelový plech, vel. 500x250 V=1100 mm - viz TZ</t>
  </si>
  <si>
    <t>-1712271109</t>
  </si>
  <si>
    <t>Poznámka k položce:_x000d_
koše budou v antivandal provedení a zabezpečeny proti krádeži ukotvením na chem. kotvu k bet. podkladu - dle vyjádření zástupce investora na místě._x000d_
_x000d_
Provedení dle sm. SŽDC PO-20/2019-GŘ - „Moderní design a architektura nádraží a zastávek ČR – Mobiliář“ _x000d_
_x000d_
čj. 62741/2019-SŽDC-GŘ-O23 ze dne 23. 10. 2019</t>
  </si>
  <si>
    <t>O0015</t>
  </si>
  <si>
    <t>Odvoz a likvidace stávajícího mobiliáře</t>
  </si>
  <si>
    <t>1233199036</t>
  </si>
  <si>
    <t>004 -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</si>
  <si>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</si>
  <si>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</si>
  <si>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</si>
  <si>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</si>
  <si>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</si>
  <si>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</si>
  <si>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</si>
  <si>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</si>
  <si>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</si>
  <si>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</si>
  <si>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</si>
  <si>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685630019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</si>
  <si>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</si>
  <si>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</si>
  <si>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</si>
  <si>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</si>
  <si>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</si>
  <si>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880718038</t>
  </si>
  <si>
    <t>Poznámka k položce:_x000d_
zahrnuje, zabezpečení prací v blízkosti kolejiště a za plného provozu VB, v případě nutnosti vytyčení a zabezpečení inž. sítí aj., koordinace s ostatními profesemi a správci dotčených zařízení</t>
  </si>
  <si>
    <t>VRN8</t>
  </si>
  <si>
    <t>Přesun stavebních kapacit</t>
  </si>
  <si>
    <t>080001000</t>
  </si>
  <si>
    <t>Přesun stavebních kapacit, doprava zaměstnanců aj.</t>
  </si>
  <si>
    <t>779819541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</si>
</sst>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Lysa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Lysá nad Labem ON - oprava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žst. Lysá nad Labem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21. 2. 2020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L. Ulrich, DiS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'001 - Oprava střechy'!J30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'001 - Oprava střechy'!P130</f>
        <v>0</v>
      </c>
      <c r="AV95" s="127">
        <f>'001 - Oprava střechy'!J33</f>
        <v>0</v>
      </c>
      <c r="AW95" s="127">
        <f>'001 - Oprava střechy'!J34</f>
        <v>0</v>
      </c>
      <c r="AX95" s="127">
        <f>'001 - Oprava střechy'!J35</f>
        <v>0</v>
      </c>
      <c r="AY95" s="127">
        <f>'001 - Oprava střechy'!J36</f>
        <v>0</v>
      </c>
      <c r="AZ95" s="127">
        <f>'001 - Oprava střechy'!F33</f>
        <v>0</v>
      </c>
      <c r="BA95" s="127">
        <f>'001 - Oprava střechy'!F34</f>
        <v>0</v>
      </c>
      <c r="BB95" s="127">
        <f>'001 - Oprava střechy'!F35</f>
        <v>0</v>
      </c>
      <c r="BC95" s="127">
        <f>'001 - Oprava střechy'!F36</f>
        <v>0</v>
      </c>
      <c r="BD95" s="129">
        <f>'001 - Oprava střechy'!F37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7" customFormat="1" ht="16.5" customHeight="1">
      <c r="A96" s="118" t="s">
        <v>82</v>
      </c>
      <c r="B96" s="119"/>
      <c r="C96" s="120"/>
      <c r="D96" s="121" t="s">
        <v>89</v>
      </c>
      <c r="E96" s="121"/>
      <c r="F96" s="121"/>
      <c r="G96" s="121"/>
      <c r="H96" s="121"/>
      <c r="I96" s="122"/>
      <c r="J96" s="121" t="s">
        <v>90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'002 - Oprava vnějšího pláště'!J30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85</v>
      </c>
      <c r="AR96" s="125"/>
      <c r="AS96" s="126">
        <v>0</v>
      </c>
      <c r="AT96" s="127">
        <f>ROUND(SUM(AV96:AW96),2)</f>
        <v>0</v>
      </c>
      <c r="AU96" s="128">
        <f>'002 - Oprava vnějšího pláště'!P132</f>
        <v>0</v>
      </c>
      <c r="AV96" s="127">
        <f>'002 - Oprava vnějšího pláště'!J33</f>
        <v>0</v>
      </c>
      <c r="AW96" s="127">
        <f>'002 - Oprava vnějšího pláště'!J34</f>
        <v>0</v>
      </c>
      <c r="AX96" s="127">
        <f>'002 - Oprava vnějšího pláště'!J35</f>
        <v>0</v>
      </c>
      <c r="AY96" s="127">
        <f>'002 - Oprava vnějšího pláště'!J36</f>
        <v>0</v>
      </c>
      <c r="AZ96" s="127">
        <f>'002 - Oprava vnějšího pláště'!F33</f>
        <v>0</v>
      </c>
      <c r="BA96" s="127">
        <f>'002 - Oprava vnějšího pláště'!F34</f>
        <v>0</v>
      </c>
      <c r="BB96" s="127">
        <f>'002 - Oprava vnějšího pláště'!F35</f>
        <v>0</v>
      </c>
      <c r="BC96" s="127">
        <f>'002 - Oprava vnějšího pláště'!F36</f>
        <v>0</v>
      </c>
      <c r="BD96" s="129">
        <f>'002 - Oprava vnějšího pláště'!F37</f>
        <v>0</v>
      </c>
      <c r="BE96" s="7"/>
      <c r="BT96" s="130" t="s">
        <v>86</v>
      </c>
      <c r="BV96" s="130" t="s">
        <v>80</v>
      </c>
      <c r="BW96" s="130" t="s">
        <v>91</v>
      </c>
      <c r="BX96" s="130" t="s">
        <v>5</v>
      </c>
      <c r="CL96" s="130" t="s">
        <v>1</v>
      </c>
      <c r="CM96" s="130" t="s">
        <v>88</v>
      </c>
    </row>
    <row r="97" s="7" customFormat="1" ht="24.75" customHeight="1">
      <c r="A97" s="118" t="s">
        <v>82</v>
      </c>
      <c r="B97" s="119"/>
      <c r="C97" s="120"/>
      <c r="D97" s="121" t="s">
        <v>92</v>
      </c>
      <c r="E97" s="121"/>
      <c r="F97" s="121"/>
      <c r="G97" s="121"/>
      <c r="H97" s="121"/>
      <c r="I97" s="122"/>
      <c r="J97" s="121" t="s">
        <v>93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'003 - Oprava zpevněných p...'!J30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85</v>
      </c>
      <c r="AR97" s="125"/>
      <c r="AS97" s="126">
        <v>0</v>
      </c>
      <c r="AT97" s="127">
        <f>ROUND(SUM(AV97:AW97),2)</f>
        <v>0</v>
      </c>
      <c r="AU97" s="128">
        <f>'003 - Oprava zpevněných p...'!P135</f>
        <v>0</v>
      </c>
      <c r="AV97" s="127">
        <f>'003 - Oprava zpevněných p...'!J33</f>
        <v>0</v>
      </c>
      <c r="AW97" s="127">
        <f>'003 - Oprava zpevněných p...'!J34</f>
        <v>0</v>
      </c>
      <c r="AX97" s="127">
        <f>'003 - Oprava zpevněných p...'!J35</f>
        <v>0</v>
      </c>
      <c r="AY97" s="127">
        <f>'003 - Oprava zpevněných p...'!J36</f>
        <v>0</v>
      </c>
      <c r="AZ97" s="127">
        <f>'003 - Oprava zpevněných p...'!F33</f>
        <v>0</v>
      </c>
      <c r="BA97" s="127">
        <f>'003 - Oprava zpevněných p...'!F34</f>
        <v>0</v>
      </c>
      <c r="BB97" s="127">
        <f>'003 - Oprava zpevněných p...'!F35</f>
        <v>0</v>
      </c>
      <c r="BC97" s="127">
        <f>'003 - Oprava zpevněných p...'!F36</f>
        <v>0</v>
      </c>
      <c r="BD97" s="129">
        <f>'003 - Oprava zpevněných p...'!F37</f>
        <v>0</v>
      </c>
      <c r="BE97" s="7"/>
      <c r="BT97" s="130" t="s">
        <v>86</v>
      </c>
      <c r="BV97" s="130" t="s">
        <v>80</v>
      </c>
      <c r="BW97" s="130" t="s">
        <v>94</v>
      </c>
      <c r="BX97" s="130" t="s">
        <v>5</v>
      </c>
      <c r="CL97" s="130" t="s">
        <v>1</v>
      </c>
      <c r="CM97" s="130" t="s">
        <v>88</v>
      </c>
    </row>
    <row r="98" s="7" customFormat="1" ht="16.5" customHeight="1">
      <c r="A98" s="118" t="s">
        <v>82</v>
      </c>
      <c r="B98" s="119"/>
      <c r="C98" s="120"/>
      <c r="D98" s="121" t="s">
        <v>95</v>
      </c>
      <c r="E98" s="121"/>
      <c r="F98" s="121"/>
      <c r="G98" s="121"/>
      <c r="H98" s="121"/>
      <c r="I98" s="122"/>
      <c r="J98" s="121" t="s">
        <v>96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'004 - Vedlejší a ostatní 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97</v>
      </c>
      <c r="AR98" s="125"/>
      <c r="AS98" s="131">
        <v>0</v>
      </c>
      <c r="AT98" s="132">
        <f>ROUND(SUM(AV98:AW98),2)</f>
        <v>0</v>
      </c>
      <c r="AU98" s="133">
        <f>'004 - Vedlejší a ostatní ...'!P120</f>
        <v>0</v>
      </c>
      <c r="AV98" s="132">
        <f>'004 - Vedlejší a ostatní ...'!J33</f>
        <v>0</v>
      </c>
      <c r="AW98" s="132">
        <f>'004 - Vedlejší a ostatní ...'!J34</f>
        <v>0</v>
      </c>
      <c r="AX98" s="132">
        <f>'004 - Vedlejší a ostatní ...'!J35</f>
        <v>0</v>
      </c>
      <c r="AY98" s="132">
        <f>'004 - Vedlejší a ostatní ...'!J36</f>
        <v>0</v>
      </c>
      <c r="AZ98" s="132">
        <f>'004 - Vedlejší a ostatní ...'!F33</f>
        <v>0</v>
      </c>
      <c r="BA98" s="132">
        <f>'004 - Vedlejší a ostatní ...'!F34</f>
        <v>0</v>
      </c>
      <c r="BB98" s="132">
        <f>'004 - Vedlejší a ostatní ...'!F35</f>
        <v>0</v>
      </c>
      <c r="BC98" s="132">
        <f>'004 - Vedlejší a ostatní ...'!F36</f>
        <v>0</v>
      </c>
      <c r="BD98" s="134">
        <f>'004 - Vedlejší a ostatní ...'!F37</f>
        <v>0</v>
      </c>
      <c r="BE98" s="7"/>
      <c r="BT98" s="130" t="s">
        <v>86</v>
      </c>
      <c r="BV98" s="130" t="s">
        <v>80</v>
      </c>
      <c r="BW98" s="130" t="s">
        <v>98</v>
      </c>
      <c r="BX98" s="130" t="s">
        <v>5</v>
      </c>
      <c r="CL98" s="130" t="s">
        <v>1</v>
      </c>
      <c r="CM98" s="130" t="s">
        <v>88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yUOo21Ta1yeKPIYR+YnBwKKicMMdV4RfyGUeCb6wP8o85hZ5bknqwsa/zU2eyR8soCYR3Ywv4Ep3NDDelg9n8g==" hashValue="kqUyqSumum0+3+jnCV2gPcaPZBGwBoUrTIrPMH4ChA+knUO6VOTsdXuKYmgSu217Nd/NGPot1fmillxUkoCLag==" algorithmName="SHA-512" password="C1E4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Oprava střechy'!C2" display="/"/>
    <hyperlink ref="A96" location="'002 - Oprava vnějšího pláště'!C2" display="/"/>
    <hyperlink ref="A97" location="'003 - Oprava zpevněných p...'!C2" display="/"/>
    <hyperlink ref="A98" location="'004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88</v>
      </c>
    </row>
    <row r="4" s="1" customFormat="1" ht="24.96" customHeight="1">
      <c r="B4" s="19"/>
      <c r="D4" s="139" t="s">
        <v>99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zakázky'!K6</f>
        <v>Lysá nad Labem ON - oprava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100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101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zakázky'!AN8</f>
        <v>21. 2. 2020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30</v>
      </c>
      <c r="E17" s="37"/>
      <c r="F17" s="37"/>
      <c r="G17" s="37"/>
      <c r="H17" s="37"/>
      <c r="I17" s="146" t="s">
        <v>25</v>
      </c>
      <c r="J17" s="32" t="str">
        <f>'Rekapitulace zakázky'!AN13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45"/>
      <c r="G18" s="145"/>
      <c r="H18" s="145"/>
      <c r="I18" s="146" t="s">
        <v>28</v>
      </c>
      <c r="J18" s="32" t="str">
        <f>'Rekapitulace zakázky'!AN14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32</v>
      </c>
      <c r="E20" s="37"/>
      <c r="F20" s="37"/>
      <c r="G20" s="37"/>
      <c r="H20" s="37"/>
      <c r="I20" s="146" t="s">
        <v>25</v>
      </c>
      <c r="J20" s="145" t="str">
        <f>IF('Rekapitulace zakázky'!AN16="","",'Rekapitulace zakázky'!AN16)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zakázky'!E17="","",'Rekapitulace zakázky'!E17)</f>
        <v xml:space="preserve"> </v>
      </c>
      <c r="F21" s="37"/>
      <c r="G21" s="37"/>
      <c r="H21" s="37"/>
      <c r="I21" s="146" t="s">
        <v>28</v>
      </c>
      <c r="J21" s="145" t="str">
        <f>IF('Rekapitulace zakázky'!AN17="","",'Rekapitulace zakázky'!AN17)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35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36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37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38</v>
      </c>
      <c r="E30" s="37"/>
      <c r="F30" s="37"/>
      <c r="G30" s="37"/>
      <c r="H30" s="37"/>
      <c r="I30" s="143"/>
      <c r="J30" s="156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40</v>
      </c>
      <c r="G32" s="37"/>
      <c r="H32" s="37"/>
      <c r="I32" s="158" t="s">
        <v>39</v>
      </c>
      <c r="J32" s="157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42</v>
      </c>
      <c r="E33" s="141" t="s">
        <v>43</v>
      </c>
      <c r="F33" s="160">
        <f>ROUND((SUM(BE130:BE345)),  2)</f>
        <v>0</v>
      </c>
      <c r="G33" s="37"/>
      <c r="H33" s="37"/>
      <c r="I33" s="161">
        <v>0.20999999999999999</v>
      </c>
      <c r="J33" s="160">
        <f>ROUND(((SUM(BE130:BE345))*I33),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44</v>
      </c>
      <c r="F34" s="160">
        <f>ROUND((SUM(BF130:BF345)),  2)</f>
        <v>0</v>
      </c>
      <c r="G34" s="37"/>
      <c r="H34" s="37"/>
      <c r="I34" s="161">
        <v>0.14999999999999999</v>
      </c>
      <c r="J34" s="160">
        <f>ROUND(((SUM(BF130:BF345))*I34),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45</v>
      </c>
      <c r="F35" s="160">
        <f>ROUND((SUM(BG130:BG345)),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46</v>
      </c>
      <c r="F36" s="160">
        <f>ROUND((SUM(BH130:BH345)),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60">
        <f>ROUND((SUM(BI130:BI345)),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48</v>
      </c>
      <c r="E39" s="164"/>
      <c r="F39" s="164"/>
      <c r="G39" s="165" t="s">
        <v>49</v>
      </c>
      <c r="H39" s="166" t="s">
        <v>50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51</v>
      </c>
      <c r="E50" s="171"/>
      <c r="F50" s="171"/>
      <c r="G50" s="170" t="s">
        <v>52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6"/>
      <c r="J61" s="177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55</v>
      </c>
      <c r="E65" s="178"/>
      <c r="F65" s="178"/>
      <c r="G65" s="170" t="s">
        <v>56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6"/>
      <c r="J76" s="177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Lysá nad Labem ON - oprava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001 - Oprava střechy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žst. Lysá nad Labem</v>
      </c>
      <c r="G89" s="39"/>
      <c r="H89" s="39"/>
      <c r="I89" s="146" t="s">
        <v>22</v>
      </c>
      <c r="J89" s="78" t="str">
        <f>IF(J12="","",J12)</f>
        <v>21. 2. 2020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146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146" t="s">
        <v>35</v>
      </c>
      <c r="J92" s="35" t="str">
        <f>E24</f>
        <v>L. Ulrich, DiS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103</v>
      </c>
      <c r="D94" s="188"/>
      <c r="E94" s="188"/>
      <c r="F94" s="188"/>
      <c r="G94" s="188"/>
      <c r="H94" s="188"/>
      <c r="I94" s="189"/>
      <c r="J94" s="190" t="s">
        <v>104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105</v>
      </c>
      <c r="D96" s="39"/>
      <c r="E96" s="39"/>
      <c r="F96" s="39"/>
      <c r="G96" s="39"/>
      <c r="H96" s="39"/>
      <c r="I96" s="143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92"/>
      <c r="C97" s="193"/>
      <c r="D97" s="194" t="s">
        <v>107</v>
      </c>
      <c r="E97" s="195"/>
      <c r="F97" s="195"/>
      <c r="G97" s="195"/>
      <c r="H97" s="195"/>
      <c r="I97" s="196"/>
      <c r="J97" s="197">
        <f>J131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108</v>
      </c>
      <c r="E98" s="195"/>
      <c r="F98" s="195"/>
      <c r="G98" s="195"/>
      <c r="H98" s="195"/>
      <c r="I98" s="196"/>
      <c r="J98" s="197">
        <f>J134</f>
        <v>0</v>
      </c>
      <c r="K98" s="193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9"/>
      <c r="C99" s="200"/>
      <c r="D99" s="201" t="s">
        <v>109</v>
      </c>
      <c r="E99" s="202"/>
      <c r="F99" s="202"/>
      <c r="G99" s="202"/>
      <c r="H99" s="202"/>
      <c r="I99" s="203"/>
      <c r="J99" s="204">
        <f>J135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110</v>
      </c>
      <c r="E100" s="202"/>
      <c r="F100" s="202"/>
      <c r="G100" s="202"/>
      <c r="H100" s="202"/>
      <c r="I100" s="203"/>
      <c r="J100" s="204">
        <f>J145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111</v>
      </c>
      <c r="E101" s="202"/>
      <c r="F101" s="202"/>
      <c r="G101" s="202"/>
      <c r="H101" s="202"/>
      <c r="I101" s="203"/>
      <c r="J101" s="204">
        <f>J163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112</v>
      </c>
      <c r="E102" s="202"/>
      <c r="F102" s="202"/>
      <c r="G102" s="202"/>
      <c r="H102" s="202"/>
      <c r="I102" s="203"/>
      <c r="J102" s="204">
        <f>J176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2"/>
      <c r="C103" s="193"/>
      <c r="D103" s="194" t="s">
        <v>113</v>
      </c>
      <c r="E103" s="195"/>
      <c r="F103" s="195"/>
      <c r="G103" s="195"/>
      <c r="H103" s="195"/>
      <c r="I103" s="196"/>
      <c r="J103" s="197">
        <f>J178</f>
        <v>0</v>
      </c>
      <c r="K103" s="193"/>
      <c r="L103" s="19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9"/>
      <c r="C104" s="200"/>
      <c r="D104" s="201" t="s">
        <v>114</v>
      </c>
      <c r="E104" s="202"/>
      <c r="F104" s="202"/>
      <c r="G104" s="202"/>
      <c r="H104" s="202"/>
      <c r="I104" s="203"/>
      <c r="J104" s="204">
        <f>J179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115</v>
      </c>
      <c r="E105" s="202"/>
      <c r="F105" s="202"/>
      <c r="G105" s="202"/>
      <c r="H105" s="202"/>
      <c r="I105" s="203"/>
      <c r="J105" s="204">
        <f>J184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116</v>
      </c>
      <c r="E106" s="202"/>
      <c r="F106" s="202"/>
      <c r="G106" s="202"/>
      <c r="H106" s="202"/>
      <c r="I106" s="203"/>
      <c r="J106" s="204">
        <f>J189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200"/>
      <c r="D107" s="201" t="s">
        <v>117</v>
      </c>
      <c r="E107" s="202"/>
      <c r="F107" s="202"/>
      <c r="G107" s="202"/>
      <c r="H107" s="202"/>
      <c r="I107" s="203"/>
      <c r="J107" s="204">
        <f>J245</f>
        <v>0</v>
      </c>
      <c r="K107" s="200"/>
      <c r="L107" s="20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200"/>
      <c r="D108" s="201" t="s">
        <v>118</v>
      </c>
      <c r="E108" s="202"/>
      <c r="F108" s="202"/>
      <c r="G108" s="202"/>
      <c r="H108" s="202"/>
      <c r="I108" s="203"/>
      <c r="J108" s="204">
        <f>J324</f>
        <v>0</v>
      </c>
      <c r="K108" s="200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200"/>
      <c r="D109" s="201" t="s">
        <v>119</v>
      </c>
      <c r="E109" s="202"/>
      <c r="F109" s="202"/>
      <c r="G109" s="202"/>
      <c r="H109" s="202"/>
      <c r="I109" s="203"/>
      <c r="J109" s="204">
        <f>J330</f>
        <v>0</v>
      </c>
      <c r="K109" s="200"/>
      <c r="L109" s="20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9"/>
      <c r="C110" s="200"/>
      <c r="D110" s="201" t="s">
        <v>120</v>
      </c>
      <c r="E110" s="202"/>
      <c r="F110" s="202"/>
      <c r="G110" s="202"/>
      <c r="H110" s="202"/>
      <c r="I110" s="203"/>
      <c r="J110" s="204">
        <f>J336</f>
        <v>0</v>
      </c>
      <c r="K110" s="200"/>
      <c r="L110" s="20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182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185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121</v>
      </c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86" t="str">
        <f>E7</f>
        <v>Lysá nad Labem ON - oprava</v>
      </c>
      <c r="F120" s="31"/>
      <c r="G120" s="31"/>
      <c r="H120" s="31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100</v>
      </c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001 - Oprava střechy</v>
      </c>
      <c r="F122" s="39"/>
      <c r="G122" s="39"/>
      <c r="H122" s="39"/>
      <c r="I122" s="14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>žst. Lysá nad Labem</v>
      </c>
      <c r="G124" s="39"/>
      <c r="H124" s="39"/>
      <c r="I124" s="146" t="s">
        <v>22</v>
      </c>
      <c r="J124" s="78" t="str">
        <f>IF(J12="","",J12)</f>
        <v>21. 2. 2020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143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>Správa železnic, státní organizace</v>
      </c>
      <c r="G126" s="39"/>
      <c r="H126" s="39"/>
      <c r="I126" s="146" t="s">
        <v>32</v>
      </c>
      <c r="J126" s="35" t="str">
        <f>E21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30</v>
      </c>
      <c r="D127" s="39"/>
      <c r="E127" s="39"/>
      <c r="F127" s="26" t="str">
        <f>IF(E18="","",E18)</f>
        <v>Vyplň údaj</v>
      </c>
      <c r="G127" s="39"/>
      <c r="H127" s="39"/>
      <c r="I127" s="146" t="s">
        <v>35</v>
      </c>
      <c r="J127" s="35" t="str">
        <f>E24</f>
        <v>L. Ulrich, DiS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143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206"/>
      <c r="B129" s="207"/>
      <c r="C129" s="208" t="s">
        <v>122</v>
      </c>
      <c r="D129" s="209" t="s">
        <v>63</v>
      </c>
      <c r="E129" s="209" t="s">
        <v>59</v>
      </c>
      <c r="F129" s="209" t="s">
        <v>60</v>
      </c>
      <c r="G129" s="209" t="s">
        <v>123</v>
      </c>
      <c r="H129" s="209" t="s">
        <v>124</v>
      </c>
      <c r="I129" s="210" t="s">
        <v>125</v>
      </c>
      <c r="J129" s="211" t="s">
        <v>104</v>
      </c>
      <c r="K129" s="212" t="s">
        <v>126</v>
      </c>
      <c r="L129" s="213"/>
      <c r="M129" s="99" t="s">
        <v>1</v>
      </c>
      <c r="N129" s="100" t="s">
        <v>42</v>
      </c>
      <c r="O129" s="100" t="s">
        <v>127</v>
      </c>
      <c r="P129" s="100" t="s">
        <v>128</v>
      </c>
      <c r="Q129" s="100" t="s">
        <v>129</v>
      </c>
      <c r="R129" s="100" t="s">
        <v>130</v>
      </c>
      <c r="S129" s="100" t="s">
        <v>131</v>
      </c>
      <c r="T129" s="101" t="s">
        <v>132</v>
      </c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</row>
    <row r="130" s="2" customFormat="1" ht="22.8" customHeight="1">
      <c r="A130" s="37"/>
      <c r="B130" s="38"/>
      <c r="C130" s="106" t="s">
        <v>133</v>
      </c>
      <c r="D130" s="39"/>
      <c r="E130" s="39"/>
      <c r="F130" s="39"/>
      <c r="G130" s="39"/>
      <c r="H130" s="39"/>
      <c r="I130" s="143"/>
      <c r="J130" s="214">
        <f>BK130</f>
        <v>0</v>
      </c>
      <c r="K130" s="39"/>
      <c r="L130" s="43"/>
      <c r="M130" s="102"/>
      <c r="N130" s="215"/>
      <c r="O130" s="103"/>
      <c r="P130" s="216">
        <f>P131+P134+P178</f>
        <v>0</v>
      </c>
      <c r="Q130" s="103"/>
      <c r="R130" s="216">
        <f>R131+R134+R178</f>
        <v>65.878163069999999</v>
      </c>
      <c r="S130" s="103"/>
      <c r="T130" s="217">
        <f>T131+T134+T178</f>
        <v>47.537582999999998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77</v>
      </c>
      <c r="AU130" s="16" t="s">
        <v>106</v>
      </c>
      <c r="BK130" s="218">
        <f>BK131+BK134+BK178</f>
        <v>0</v>
      </c>
    </row>
    <row r="131" s="12" customFormat="1" ht="25.92" customHeight="1">
      <c r="A131" s="12"/>
      <c r="B131" s="219"/>
      <c r="C131" s="220"/>
      <c r="D131" s="221" t="s">
        <v>77</v>
      </c>
      <c r="E131" s="222" t="s">
        <v>134</v>
      </c>
      <c r="F131" s="222" t="s">
        <v>135</v>
      </c>
      <c r="G131" s="220"/>
      <c r="H131" s="220"/>
      <c r="I131" s="223"/>
      <c r="J131" s="224">
        <f>BK131</f>
        <v>0</v>
      </c>
      <c r="K131" s="220"/>
      <c r="L131" s="225"/>
      <c r="M131" s="226"/>
      <c r="N131" s="227"/>
      <c r="O131" s="227"/>
      <c r="P131" s="228">
        <f>SUM(P132:P133)</f>
        <v>0</v>
      </c>
      <c r="Q131" s="227"/>
      <c r="R131" s="228">
        <f>SUM(R132:R133)</f>
        <v>0</v>
      </c>
      <c r="S131" s="227"/>
      <c r="T131" s="229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0" t="s">
        <v>136</v>
      </c>
      <c r="AT131" s="231" t="s">
        <v>77</v>
      </c>
      <c r="AU131" s="231" t="s">
        <v>78</v>
      </c>
      <c r="AY131" s="230" t="s">
        <v>137</v>
      </c>
      <c r="BK131" s="232">
        <f>SUM(BK132:BK133)</f>
        <v>0</v>
      </c>
    </row>
    <row r="132" s="2" customFormat="1" ht="16.5" customHeight="1">
      <c r="A132" s="37"/>
      <c r="B132" s="38"/>
      <c r="C132" s="233" t="s">
        <v>86</v>
      </c>
      <c r="D132" s="233" t="s">
        <v>138</v>
      </c>
      <c r="E132" s="234" t="s">
        <v>139</v>
      </c>
      <c r="F132" s="235" t="s">
        <v>135</v>
      </c>
      <c r="G132" s="236" t="s">
        <v>1</v>
      </c>
      <c r="H132" s="237">
        <v>0</v>
      </c>
      <c r="I132" s="238"/>
      <c r="J132" s="239">
        <f>ROUND(I132*H132,2)</f>
        <v>0</v>
      </c>
      <c r="K132" s="240"/>
      <c r="L132" s="43"/>
      <c r="M132" s="241" t="s">
        <v>1</v>
      </c>
      <c r="N132" s="242" t="s">
        <v>43</v>
      </c>
      <c r="O132" s="90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5" t="s">
        <v>140</v>
      </c>
      <c r="AT132" s="245" t="s">
        <v>138</v>
      </c>
      <c r="AU132" s="245" t="s">
        <v>86</v>
      </c>
      <c r="AY132" s="16" t="s">
        <v>137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6" t="s">
        <v>86</v>
      </c>
      <c r="BK132" s="246">
        <f>ROUND(I132*H132,2)</f>
        <v>0</v>
      </c>
      <c r="BL132" s="16" t="s">
        <v>140</v>
      </c>
      <c r="BM132" s="245" t="s">
        <v>141</v>
      </c>
    </row>
    <row r="133" s="2" customFormat="1">
      <c r="A133" s="37"/>
      <c r="B133" s="38"/>
      <c r="C133" s="39"/>
      <c r="D133" s="247" t="s">
        <v>142</v>
      </c>
      <c r="E133" s="39"/>
      <c r="F133" s="248" t="s">
        <v>143</v>
      </c>
      <c r="G133" s="39"/>
      <c r="H133" s="39"/>
      <c r="I133" s="143"/>
      <c r="J133" s="39"/>
      <c r="K133" s="39"/>
      <c r="L133" s="43"/>
      <c r="M133" s="249"/>
      <c r="N133" s="250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142</v>
      </c>
      <c r="AU133" s="16" t="s">
        <v>86</v>
      </c>
    </row>
    <row r="134" s="12" customFormat="1" ht="25.92" customHeight="1">
      <c r="A134" s="12"/>
      <c r="B134" s="219"/>
      <c r="C134" s="220"/>
      <c r="D134" s="221" t="s">
        <v>77</v>
      </c>
      <c r="E134" s="222" t="s">
        <v>144</v>
      </c>
      <c r="F134" s="222" t="s">
        <v>145</v>
      </c>
      <c r="G134" s="220"/>
      <c r="H134" s="220"/>
      <c r="I134" s="223"/>
      <c r="J134" s="224">
        <f>BK134</f>
        <v>0</v>
      </c>
      <c r="K134" s="220"/>
      <c r="L134" s="225"/>
      <c r="M134" s="226"/>
      <c r="N134" s="227"/>
      <c r="O134" s="227"/>
      <c r="P134" s="228">
        <f>P135+P145+P163+P176</f>
        <v>0</v>
      </c>
      <c r="Q134" s="227"/>
      <c r="R134" s="228">
        <f>R135+R145+R163+R176</f>
        <v>19.8207719</v>
      </c>
      <c r="S134" s="227"/>
      <c r="T134" s="229">
        <f>T135+T145+T163+T176</f>
        <v>12.637280000000001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86</v>
      </c>
      <c r="AT134" s="231" t="s">
        <v>77</v>
      </c>
      <c r="AU134" s="231" t="s">
        <v>78</v>
      </c>
      <c r="AY134" s="230" t="s">
        <v>137</v>
      </c>
      <c r="BK134" s="232">
        <f>BK135+BK145+BK163+BK176</f>
        <v>0</v>
      </c>
    </row>
    <row r="135" s="12" customFormat="1" ht="22.8" customHeight="1">
      <c r="A135" s="12"/>
      <c r="B135" s="219"/>
      <c r="C135" s="220"/>
      <c r="D135" s="221" t="s">
        <v>77</v>
      </c>
      <c r="E135" s="251" t="s">
        <v>146</v>
      </c>
      <c r="F135" s="251" t="s">
        <v>147</v>
      </c>
      <c r="G135" s="220"/>
      <c r="H135" s="220"/>
      <c r="I135" s="223"/>
      <c r="J135" s="252">
        <f>BK135</f>
        <v>0</v>
      </c>
      <c r="K135" s="220"/>
      <c r="L135" s="225"/>
      <c r="M135" s="226"/>
      <c r="N135" s="227"/>
      <c r="O135" s="227"/>
      <c r="P135" s="228">
        <f>SUM(P136:P144)</f>
        <v>0</v>
      </c>
      <c r="Q135" s="227"/>
      <c r="R135" s="228">
        <f>SUM(R136:R144)</f>
        <v>18.114330800000001</v>
      </c>
      <c r="S135" s="227"/>
      <c r="T135" s="229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0" t="s">
        <v>86</v>
      </c>
      <c r="AT135" s="231" t="s">
        <v>77</v>
      </c>
      <c r="AU135" s="231" t="s">
        <v>86</v>
      </c>
      <c r="AY135" s="230" t="s">
        <v>137</v>
      </c>
      <c r="BK135" s="232">
        <f>SUM(BK136:BK144)</f>
        <v>0</v>
      </c>
    </row>
    <row r="136" s="2" customFormat="1" ht="33" customHeight="1">
      <c r="A136" s="37"/>
      <c r="B136" s="38"/>
      <c r="C136" s="233" t="s">
        <v>88</v>
      </c>
      <c r="D136" s="233" t="s">
        <v>138</v>
      </c>
      <c r="E136" s="234" t="s">
        <v>148</v>
      </c>
      <c r="F136" s="235" t="s">
        <v>149</v>
      </c>
      <c r="G136" s="236" t="s">
        <v>150</v>
      </c>
      <c r="H136" s="237">
        <v>9.3179999999999996</v>
      </c>
      <c r="I136" s="238"/>
      <c r="J136" s="239">
        <f>ROUND(I136*H136,2)</f>
        <v>0</v>
      </c>
      <c r="K136" s="240"/>
      <c r="L136" s="43"/>
      <c r="M136" s="241" t="s">
        <v>1</v>
      </c>
      <c r="N136" s="242" t="s">
        <v>43</v>
      </c>
      <c r="O136" s="90"/>
      <c r="P136" s="243">
        <f>O136*H136</f>
        <v>0</v>
      </c>
      <c r="Q136" s="243">
        <v>1.8056000000000001</v>
      </c>
      <c r="R136" s="243">
        <f>Q136*H136</f>
        <v>16.8245808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136</v>
      </c>
      <c r="AT136" s="245" t="s">
        <v>138</v>
      </c>
      <c r="AU136" s="245" t="s">
        <v>88</v>
      </c>
      <c r="AY136" s="16" t="s">
        <v>137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86</v>
      </c>
      <c r="BK136" s="246">
        <f>ROUND(I136*H136,2)</f>
        <v>0</v>
      </c>
      <c r="BL136" s="16" t="s">
        <v>136</v>
      </c>
      <c r="BM136" s="245" t="s">
        <v>151</v>
      </c>
    </row>
    <row r="137" s="13" customFormat="1">
      <c r="A137" s="13"/>
      <c r="B137" s="253"/>
      <c r="C137" s="254"/>
      <c r="D137" s="247" t="s">
        <v>152</v>
      </c>
      <c r="E137" s="255" t="s">
        <v>1</v>
      </c>
      <c r="F137" s="256" t="s">
        <v>153</v>
      </c>
      <c r="G137" s="254"/>
      <c r="H137" s="257">
        <v>1.3200000000000001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152</v>
      </c>
      <c r="AU137" s="263" t="s">
        <v>88</v>
      </c>
      <c r="AV137" s="13" t="s">
        <v>88</v>
      </c>
      <c r="AW137" s="13" t="s">
        <v>34</v>
      </c>
      <c r="AX137" s="13" t="s">
        <v>78</v>
      </c>
      <c r="AY137" s="263" t="s">
        <v>137</v>
      </c>
    </row>
    <row r="138" s="13" customFormat="1">
      <c r="A138" s="13"/>
      <c r="B138" s="253"/>
      <c r="C138" s="254"/>
      <c r="D138" s="247" t="s">
        <v>152</v>
      </c>
      <c r="E138" s="255" t="s">
        <v>1</v>
      </c>
      <c r="F138" s="256" t="s">
        <v>154</v>
      </c>
      <c r="G138" s="254"/>
      <c r="H138" s="257">
        <v>3.4020000000000001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3" t="s">
        <v>152</v>
      </c>
      <c r="AU138" s="263" t="s">
        <v>88</v>
      </c>
      <c r="AV138" s="13" t="s">
        <v>88</v>
      </c>
      <c r="AW138" s="13" t="s">
        <v>34</v>
      </c>
      <c r="AX138" s="13" t="s">
        <v>78</v>
      </c>
      <c r="AY138" s="263" t="s">
        <v>137</v>
      </c>
    </row>
    <row r="139" s="13" customFormat="1">
      <c r="A139" s="13"/>
      <c r="B139" s="253"/>
      <c r="C139" s="254"/>
      <c r="D139" s="247" t="s">
        <v>152</v>
      </c>
      <c r="E139" s="255" t="s">
        <v>1</v>
      </c>
      <c r="F139" s="256" t="s">
        <v>155</v>
      </c>
      <c r="G139" s="254"/>
      <c r="H139" s="257">
        <v>0.72899999999999998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3" t="s">
        <v>152</v>
      </c>
      <c r="AU139" s="263" t="s">
        <v>88</v>
      </c>
      <c r="AV139" s="13" t="s">
        <v>88</v>
      </c>
      <c r="AW139" s="13" t="s">
        <v>34</v>
      </c>
      <c r="AX139" s="13" t="s">
        <v>78</v>
      </c>
      <c r="AY139" s="263" t="s">
        <v>137</v>
      </c>
    </row>
    <row r="140" s="13" customFormat="1">
      <c r="A140" s="13"/>
      <c r="B140" s="253"/>
      <c r="C140" s="254"/>
      <c r="D140" s="247" t="s">
        <v>152</v>
      </c>
      <c r="E140" s="255" t="s">
        <v>1</v>
      </c>
      <c r="F140" s="256" t="s">
        <v>156</v>
      </c>
      <c r="G140" s="254"/>
      <c r="H140" s="257">
        <v>1.76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152</v>
      </c>
      <c r="AU140" s="263" t="s">
        <v>88</v>
      </c>
      <c r="AV140" s="13" t="s">
        <v>88</v>
      </c>
      <c r="AW140" s="13" t="s">
        <v>34</v>
      </c>
      <c r="AX140" s="13" t="s">
        <v>78</v>
      </c>
      <c r="AY140" s="263" t="s">
        <v>137</v>
      </c>
    </row>
    <row r="141" s="13" customFormat="1">
      <c r="A141" s="13"/>
      <c r="B141" s="253"/>
      <c r="C141" s="254"/>
      <c r="D141" s="247" t="s">
        <v>152</v>
      </c>
      <c r="E141" s="255" t="s">
        <v>1</v>
      </c>
      <c r="F141" s="256" t="s">
        <v>157</v>
      </c>
      <c r="G141" s="254"/>
      <c r="H141" s="257">
        <v>0.68899999999999995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152</v>
      </c>
      <c r="AU141" s="263" t="s">
        <v>88</v>
      </c>
      <c r="AV141" s="13" t="s">
        <v>88</v>
      </c>
      <c r="AW141" s="13" t="s">
        <v>34</v>
      </c>
      <c r="AX141" s="13" t="s">
        <v>78</v>
      </c>
      <c r="AY141" s="263" t="s">
        <v>137</v>
      </c>
    </row>
    <row r="142" s="13" customFormat="1">
      <c r="A142" s="13"/>
      <c r="B142" s="253"/>
      <c r="C142" s="254"/>
      <c r="D142" s="247" t="s">
        <v>152</v>
      </c>
      <c r="E142" s="255" t="s">
        <v>1</v>
      </c>
      <c r="F142" s="256" t="s">
        <v>158</v>
      </c>
      <c r="G142" s="254"/>
      <c r="H142" s="257">
        <v>1.4179999999999999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152</v>
      </c>
      <c r="AU142" s="263" t="s">
        <v>88</v>
      </c>
      <c r="AV142" s="13" t="s">
        <v>88</v>
      </c>
      <c r="AW142" s="13" t="s">
        <v>34</v>
      </c>
      <c r="AX142" s="13" t="s">
        <v>78</v>
      </c>
      <c r="AY142" s="263" t="s">
        <v>137</v>
      </c>
    </row>
    <row r="143" s="14" customFormat="1">
      <c r="A143" s="14"/>
      <c r="B143" s="264"/>
      <c r="C143" s="265"/>
      <c r="D143" s="247" t="s">
        <v>152</v>
      </c>
      <c r="E143" s="266" t="s">
        <v>1</v>
      </c>
      <c r="F143" s="267" t="s">
        <v>159</v>
      </c>
      <c r="G143" s="265"/>
      <c r="H143" s="268">
        <v>9.3179999999999996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152</v>
      </c>
      <c r="AU143" s="274" t="s">
        <v>88</v>
      </c>
      <c r="AV143" s="14" t="s">
        <v>136</v>
      </c>
      <c r="AW143" s="14" t="s">
        <v>34</v>
      </c>
      <c r="AX143" s="14" t="s">
        <v>86</v>
      </c>
      <c r="AY143" s="274" t="s">
        <v>137</v>
      </c>
    </row>
    <row r="144" s="2" customFormat="1" ht="33" customHeight="1">
      <c r="A144" s="37"/>
      <c r="B144" s="38"/>
      <c r="C144" s="233" t="s">
        <v>146</v>
      </c>
      <c r="D144" s="233" t="s">
        <v>138</v>
      </c>
      <c r="E144" s="234" t="s">
        <v>160</v>
      </c>
      <c r="F144" s="235" t="s">
        <v>161</v>
      </c>
      <c r="G144" s="236" t="s">
        <v>162</v>
      </c>
      <c r="H144" s="237">
        <v>5</v>
      </c>
      <c r="I144" s="238"/>
      <c r="J144" s="239">
        <f>ROUND(I144*H144,2)</f>
        <v>0</v>
      </c>
      <c r="K144" s="240"/>
      <c r="L144" s="43"/>
      <c r="M144" s="241" t="s">
        <v>1</v>
      </c>
      <c r="N144" s="242" t="s">
        <v>43</v>
      </c>
      <c r="O144" s="90"/>
      <c r="P144" s="243">
        <f>O144*H144</f>
        <v>0</v>
      </c>
      <c r="Q144" s="243">
        <v>0.25795000000000001</v>
      </c>
      <c r="R144" s="243">
        <f>Q144*H144</f>
        <v>1.2897500000000002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136</v>
      </c>
      <c r="AT144" s="245" t="s">
        <v>138</v>
      </c>
      <c r="AU144" s="245" t="s">
        <v>88</v>
      </c>
      <c r="AY144" s="16" t="s">
        <v>137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86</v>
      </c>
      <c r="BK144" s="246">
        <f>ROUND(I144*H144,2)</f>
        <v>0</v>
      </c>
      <c r="BL144" s="16" t="s">
        <v>136</v>
      </c>
      <c r="BM144" s="245" t="s">
        <v>163</v>
      </c>
    </row>
    <row r="145" s="12" customFormat="1" ht="22.8" customHeight="1">
      <c r="A145" s="12"/>
      <c r="B145" s="219"/>
      <c r="C145" s="220"/>
      <c r="D145" s="221" t="s">
        <v>77</v>
      </c>
      <c r="E145" s="251" t="s">
        <v>164</v>
      </c>
      <c r="F145" s="251" t="s">
        <v>165</v>
      </c>
      <c r="G145" s="220"/>
      <c r="H145" s="220"/>
      <c r="I145" s="223"/>
      <c r="J145" s="252">
        <f>BK145</f>
        <v>0</v>
      </c>
      <c r="K145" s="220"/>
      <c r="L145" s="225"/>
      <c r="M145" s="226"/>
      <c r="N145" s="227"/>
      <c r="O145" s="227"/>
      <c r="P145" s="228">
        <f>SUM(P146:P162)</f>
        <v>0</v>
      </c>
      <c r="Q145" s="227"/>
      <c r="R145" s="228">
        <f>SUM(R146:R162)</f>
        <v>1.7064410999999999</v>
      </c>
      <c r="S145" s="227"/>
      <c r="T145" s="229">
        <f>SUM(T146:T162)</f>
        <v>12.637280000000001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0" t="s">
        <v>86</v>
      </c>
      <c r="AT145" s="231" t="s">
        <v>77</v>
      </c>
      <c r="AU145" s="231" t="s">
        <v>86</v>
      </c>
      <c r="AY145" s="230" t="s">
        <v>137</v>
      </c>
      <c r="BK145" s="232">
        <f>SUM(BK146:BK162)</f>
        <v>0</v>
      </c>
    </row>
    <row r="146" s="2" customFormat="1" ht="21.75" customHeight="1">
      <c r="A146" s="37"/>
      <c r="B146" s="38"/>
      <c r="C146" s="233" t="s">
        <v>136</v>
      </c>
      <c r="D146" s="233" t="s">
        <v>138</v>
      </c>
      <c r="E146" s="234" t="s">
        <v>166</v>
      </c>
      <c r="F146" s="235" t="s">
        <v>167</v>
      </c>
      <c r="G146" s="236" t="s">
        <v>168</v>
      </c>
      <c r="H146" s="237">
        <v>1</v>
      </c>
      <c r="I146" s="238"/>
      <c r="J146" s="239">
        <f>ROUND(I146*H146,2)</f>
        <v>0</v>
      </c>
      <c r="K146" s="240"/>
      <c r="L146" s="43"/>
      <c r="M146" s="241" t="s">
        <v>1</v>
      </c>
      <c r="N146" s="242" t="s">
        <v>43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136</v>
      </c>
      <c r="AT146" s="245" t="s">
        <v>138</v>
      </c>
      <c r="AU146" s="245" t="s">
        <v>88</v>
      </c>
      <c r="AY146" s="16" t="s">
        <v>137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86</v>
      </c>
      <c r="BK146" s="246">
        <f>ROUND(I146*H146,2)</f>
        <v>0</v>
      </c>
      <c r="BL146" s="16" t="s">
        <v>136</v>
      </c>
      <c r="BM146" s="245" t="s">
        <v>169</v>
      </c>
    </row>
    <row r="147" s="2" customFormat="1" ht="21.75" customHeight="1">
      <c r="A147" s="37"/>
      <c r="B147" s="38"/>
      <c r="C147" s="233" t="s">
        <v>170</v>
      </c>
      <c r="D147" s="233" t="s">
        <v>138</v>
      </c>
      <c r="E147" s="234" t="s">
        <v>171</v>
      </c>
      <c r="F147" s="235" t="s">
        <v>172</v>
      </c>
      <c r="G147" s="236" t="s">
        <v>173</v>
      </c>
      <c r="H147" s="237">
        <v>3</v>
      </c>
      <c r="I147" s="238"/>
      <c r="J147" s="239">
        <f>ROUND(I147*H147,2)</f>
        <v>0</v>
      </c>
      <c r="K147" s="240"/>
      <c r="L147" s="43"/>
      <c r="M147" s="241" t="s">
        <v>1</v>
      </c>
      <c r="N147" s="242" t="s">
        <v>43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136</v>
      </c>
      <c r="AT147" s="245" t="s">
        <v>138</v>
      </c>
      <c r="AU147" s="245" t="s">
        <v>88</v>
      </c>
      <c r="AY147" s="16" t="s">
        <v>137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86</v>
      </c>
      <c r="BK147" s="246">
        <f>ROUND(I147*H147,2)</f>
        <v>0</v>
      </c>
      <c r="BL147" s="16" t="s">
        <v>136</v>
      </c>
      <c r="BM147" s="245" t="s">
        <v>174</v>
      </c>
    </row>
    <row r="148" s="2" customFormat="1" ht="21.75" customHeight="1">
      <c r="A148" s="37"/>
      <c r="B148" s="38"/>
      <c r="C148" s="233" t="s">
        <v>175</v>
      </c>
      <c r="D148" s="233" t="s">
        <v>138</v>
      </c>
      <c r="E148" s="234" t="s">
        <v>176</v>
      </c>
      <c r="F148" s="235" t="s">
        <v>177</v>
      </c>
      <c r="G148" s="236" t="s">
        <v>178</v>
      </c>
      <c r="H148" s="237">
        <v>272.91000000000003</v>
      </c>
      <c r="I148" s="238"/>
      <c r="J148" s="239">
        <f>ROUND(I148*H148,2)</f>
        <v>0</v>
      </c>
      <c r="K148" s="240"/>
      <c r="L148" s="43"/>
      <c r="M148" s="241" t="s">
        <v>1</v>
      </c>
      <c r="N148" s="242" t="s">
        <v>43</v>
      </c>
      <c r="O148" s="90"/>
      <c r="P148" s="243">
        <f>O148*H148</f>
        <v>0</v>
      </c>
      <c r="Q148" s="243">
        <v>0.00021000000000000001</v>
      </c>
      <c r="R148" s="243">
        <f>Q148*H148</f>
        <v>0.057311100000000011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136</v>
      </c>
      <c r="AT148" s="245" t="s">
        <v>138</v>
      </c>
      <c r="AU148" s="245" t="s">
        <v>88</v>
      </c>
      <c r="AY148" s="16" t="s">
        <v>137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86</v>
      </c>
      <c r="BK148" s="246">
        <f>ROUND(I148*H148,2)</f>
        <v>0</v>
      </c>
      <c r="BL148" s="16" t="s">
        <v>136</v>
      </c>
      <c r="BM148" s="245" t="s">
        <v>179</v>
      </c>
    </row>
    <row r="149" s="13" customFormat="1">
      <c r="A149" s="13"/>
      <c r="B149" s="253"/>
      <c r="C149" s="254"/>
      <c r="D149" s="247" t="s">
        <v>152</v>
      </c>
      <c r="E149" s="255" t="s">
        <v>1</v>
      </c>
      <c r="F149" s="256" t="s">
        <v>180</v>
      </c>
      <c r="G149" s="254"/>
      <c r="H149" s="257">
        <v>272.91000000000003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152</v>
      </c>
      <c r="AU149" s="263" t="s">
        <v>88</v>
      </c>
      <c r="AV149" s="13" t="s">
        <v>88</v>
      </c>
      <c r="AW149" s="13" t="s">
        <v>34</v>
      </c>
      <c r="AX149" s="13" t="s">
        <v>86</v>
      </c>
      <c r="AY149" s="263" t="s">
        <v>137</v>
      </c>
    </row>
    <row r="150" s="2" customFormat="1" ht="16.5" customHeight="1">
      <c r="A150" s="37"/>
      <c r="B150" s="38"/>
      <c r="C150" s="233" t="s">
        <v>181</v>
      </c>
      <c r="D150" s="233" t="s">
        <v>138</v>
      </c>
      <c r="E150" s="234" t="s">
        <v>182</v>
      </c>
      <c r="F150" s="235" t="s">
        <v>183</v>
      </c>
      <c r="G150" s="236" t="s">
        <v>168</v>
      </c>
      <c r="H150" s="237">
        <v>1</v>
      </c>
      <c r="I150" s="238"/>
      <c r="J150" s="239">
        <f>ROUND(I150*H150,2)</f>
        <v>0</v>
      </c>
      <c r="K150" s="240"/>
      <c r="L150" s="43"/>
      <c r="M150" s="241" t="s">
        <v>1</v>
      </c>
      <c r="N150" s="242" t="s">
        <v>43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136</v>
      </c>
      <c r="AT150" s="245" t="s">
        <v>138</v>
      </c>
      <c r="AU150" s="245" t="s">
        <v>88</v>
      </c>
      <c r="AY150" s="16" t="s">
        <v>137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86</v>
      </c>
      <c r="BK150" s="246">
        <f>ROUND(I150*H150,2)</f>
        <v>0</v>
      </c>
      <c r="BL150" s="16" t="s">
        <v>136</v>
      </c>
      <c r="BM150" s="245" t="s">
        <v>184</v>
      </c>
    </row>
    <row r="151" s="2" customFormat="1">
      <c r="A151" s="37"/>
      <c r="B151" s="38"/>
      <c r="C151" s="39"/>
      <c r="D151" s="247" t="s">
        <v>142</v>
      </c>
      <c r="E151" s="39"/>
      <c r="F151" s="248" t="s">
        <v>185</v>
      </c>
      <c r="G151" s="39"/>
      <c r="H151" s="39"/>
      <c r="I151" s="143"/>
      <c r="J151" s="39"/>
      <c r="K151" s="39"/>
      <c r="L151" s="43"/>
      <c r="M151" s="249"/>
      <c r="N151" s="25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142</v>
      </c>
      <c r="AU151" s="16" t="s">
        <v>88</v>
      </c>
    </row>
    <row r="152" s="2" customFormat="1" ht="33" customHeight="1">
      <c r="A152" s="37"/>
      <c r="B152" s="38"/>
      <c r="C152" s="233" t="s">
        <v>186</v>
      </c>
      <c r="D152" s="233" t="s">
        <v>138</v>
      </c>
      <c r="E152" s="234" t="s">
        <v>187</v>
      </c>
      <c r="F152" s="235" t="s">
        <v>188</v>
      </c>
      <c r="G152" s="236" t="s">
        <v>189</v>
      </c>
      <c r="H152" s="237">
        <v>7</v>
      </c>
      <c r="I152" s="238"/>
      <c r="J152" s="239">
        <f>ROUND(I152*H152,2)</f>
        <v>0</v>
      </c>
      <c r="K152" s="240"/>
      <c r="L152" s="43"/>
      <c r="M152" s="241" t="s">
        <v>1</v>
      </c>
      <c r="N152" s="242" t="s">
        <v>43</v>
      </c>
      <c r="O152" s="90"/>
      <c r="P152" s="243">
        <f>O152*H152</f>
        <v>0</v>
      </c>
      <c r="Q152" s="243">
        <v>0.22344</v>
      </c>
      <c r="R152" s="243">
        <f>Q152*H152</f>
        <v>1.5640799999999999</v>
      </c>
      <c r="S152" s="243">
        <v>0.17299999999999999</v>
      </c>
      <c r="T152" s="244">
        <f>S152*H152</f>
        <v>1.2109999999999999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136</v>
      </c>
      <c r="AT152" s="245" t="s">
        <v>138</v>
      </c>
      <c r="AU152" s="245" t="s">
        <v>88</v>
      </c>
      <c r="AY152" s="16" t="s">
        <v>137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86</v>
      </c>
      <c r="BK152" s="246">
        <f>ROUND(I152*H152,2)</f>
        <v>0</v>
      </c>
      <c r="BL152" s="16" t="s">
        <v>136</v>
      </c>
      <c r="BM152" s="245" t="s">
        <v>190</v>
      </c>
    </row>
    <row r="153" s="2" customFormat="1">
      <c r="A153" s="37"/>
      <c r="B153" s="38"/>
      <c r="C153" s="39"/>
      <c r="D153" s="247" t="s">
        <v>142</v>
      </c>
      <c r="E153" s="39"/>
      <c r="F153" s="248" t="s">
        <v>191</v>
      </c>
      <c r="G153" s="39"/>
      <c r="H153" s="39"/>
      <c r="I153" s="143"/>
      <c r="J153" s="39"/>
      <c r="K153" s="39"/>
      <c r="L153" s="43"/>
      <c r="M153" s="249"/>
      <c r="N153" s="250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142</v>
      </c>
      <c r="AU153" s="16" t="s">
        <v>88</v>
      </c>
    </row>
    <row r="154" s="2" customFormat="1" ht="33" customHeight="1">
      <c r="A154" s="37"/>
      <c r="B154" s="38"/>
      <c r="C154" s="233" t="s">
        <v>164</v>
      </c>
      <c r="D154" s="233" t="s">
        <v>138</v>
      </c>
      <c r="E154" s="234" t="s">
        <v>192</v>
      </c>
      <c r="F154" s="235" t="s">
        <v>193</v>
      </c>
      <c r="G154" s="236" t="s">
        <v>194</v>
      </c>
      <c r="H154" s="237">
        <v>63</v>
      </c>
      <c r="I154" s="238"/>
      <c r="J154" s="239">
        <f>ROUND(I154*H154,2)</f>
        <v>0</v>
      </c>
      <c r="K154" s="240"/>
      <c r="L154" s="43"/>
      <c r="M154" s="241" t="s">
        <v>1</v>
      </c>
      <c r="N154" s="242" t="s">
        <v>43</v>
      </c>
      <c r="O154" s="90"/>
      <c r="P154" s="243">
        <f>O154*H154</f>
        <v>0</v>
      </c>
      <c r="Q154" s="243">
        <v>0.0013500000000000001</v>
      </c>
      <c r="R154" s="243">
        <f>Q154*H154</f>
        <v>0.085050000000000001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136</v>
      </c>
      <c r="AT154" s="245" t="s">
        <v>138</v>
      </c>
      <c r="AU154" s="245" t="s">
        <v>88</v>
      </c>
      <c r="AY154" s="16" t="s">
        <v>137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86</v>
      </c>
      <c r="BK154" s="246">
        <f>ROUND(I154*H154,2)</f>
        <v>0</v>
      </c>
      <c r="BL154" s="16" t="s">
        <v>136</v>
      </c>
      <c r="BM154" s="245" t="s">
        <v>195</v>
      </c>
    </row>
    <row r="155" s="13" customFormat="1">
      <c r="A155" s="13"/>
      <c r="B155" s="253"/>
      <c r="C155" s="254"/>
      <c r="D155" s="247" t="s">
        <v>152</v>
      </c>
      <c r="E155" s="255" t="s">
        <v>1</v>
      </c>
      <c r="F155" s="256" t="s">
        <v>196</v>
      </c>
      <c r="G155" s="254"/>
      <c r="H155" s="257">
        <v>63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152</v>
      </c>
      <c r="AU155" s="263" t="s">
        <v>88</v>
      </c>
      <c r="AV155" s="13" t="s">
        <v>88</v>
      </c>
      <c r="AW155" s="13" t="s">
        <v>34</v>
      </c>
      <c r="AX155" s="13" t="s">
        <v>86</v>
      </c>
      <c r="AY155" s="263" t="s">
        <v>137</v>
      </c>
    </row>
    <row r="156" s="2" customFormat="1" ht="21.75" customHeight="1">
      <c r="A156" s="37"/>
      <c r="B156" s="38"/>
      <c r="C156" s="233" t="s">
        <v>197</v>
      </c>
      <c r="D156" s="233" t="s">
        <v>138</v>
      </c>
      <c r="E156" s="234" t="s">
        <v>198</v>
      </c>
      <c r="F156" s="235" t="s">
        <v>199</v>
      </c>
      <c r="G156" s="236" t="s">
        <v>150</v>
      </c>
      <c r="H156" s="237">
        <v>5.6399999999999997</v>
      </c>
      <c r="I156" s="238"/>
      <c r="J156" s="239">
        <f>ROUND(I156*H156,2)</f>
        <v>0</v>
      </c>
      <c r="K156" s="240"/>
      <c r="L156" s="43"/>
      <c r="M156" s="241" t="s">
        <v>1</v>
      </c>
      <c r="N156" s="242" t="s">
        <v>43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1.5940000000000001</v>
      </c>
      <c r="T156" s="244">
        <f>S156*H156</f>
        <v>8.9901599999999995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136</v>
      </c>
      <c r="AT156" s="245" t="s">
        <v>138</v>
      </c>
      <c r="AU156" s="245" t="s">
        <v>88</v>
      </c>
      <c r="AY156" s="16" t="s">
        <v>137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86</v>
      </c>
      <c r="BK156" s="246">
        <f>ROUND(I156*H156,2)</f>
        <v>0</v>
      </c>
      <c r="BL156" s="16" t="s">
        <v>136</v>
      </c>
      <c r="BM156" s="245" t="s">
        <v>200</v>
      </c>
    </row>
    <row r="157" s="13" customFormat="1">
      <c r="A157" s="13"/>
      <c r="B157" s="253"/>
      <c r="C157" s="254"/>
      <c r="D157" s="247" t="s">
        <v>152</v>
      </c>
      <c r="E157" s="255" t="s">
        <v>1</v>
      </c>
      <c r="F157" s="256" t="s">
        <v>201</v>
      </c>
      <c r="G157" s="254"/>
      <c r="H157" s="257">
        <v>5.6399999999999997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152</v>
      </c>
      <c r="AU157" s="263" t="s">
        <v>88</v>
      </c>
      <c r="AV157" s="13" t="s">
        <v>88</v>
      </c>
      <c r="AW157" s="13" t="s">
        <v>34</v>
      </c>
      <c r="AX157" s="13" t="s">
        <v>86</v>
      </c>
      <c r="AY157" s="263" t="s">
        <v>137</v>
      </c>
    </row>
    <row r="158" s="2" customFormat="1" ht="33" customHeight="1">
      <c r="A158" s="37"/>
      <c r="B158" s="38"/>
      <c r="C158" s="233" t="s">
        <v>202</v>
      </c>
      <c r="D158" s="233" t="s">
        <v>138</v>
      </c>
      <c r="E158" s="234" t="s">
        <v>203</v>
      </c>
      <c r="F158" s="235" t="s">
        <v>204</v>
      </c>
      <c r="G158" s="236" t="s">
        <v>168</v>
      </c>
      <c r="H158" s="237">
        <v>1</v>
      </c>
      <c r="I158" s="238"/>
      <c r="J158" s="239">
        <f>ROUND(I158*H158,2)</f>
        <v>0</v>
      </c>
      <c r="K158" s="240"/>
      <c r="L158" s="43"/>
      <c r="M158" s="241" t="s">
        <v>1</v>
      </c>
      <c r="N158" s="242" t="s">
        <v>43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0.017000000000000001</v>
      </c>
      <c r="T158" s="244">
        <f>S158*H158</f>
        <v>0.017000000000000001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136</v>
      </c>
      <c r="AT158" s="245" t="s">
        <v>138</v>
      </c>
      <c r="AU158" s="245" t="s">
        <v>88</v>
      </c>
      <c r="AY158" s="16" t="s">
        <v>137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86</v>
      </c>
      <c r="BK158" s="246">
        <f>ROUND(I158*H158,2)</f>
        <v>0</v>
      </c>
      <c r="BL158" s="16" t="s">
        <v>136</v>
      </c>
      <c r="BM158" s="245" t="s">
        <v>205</v>
      </c>
    </row>
    <row r="159" s="2" customFormat="1" ht="16.5" customHeight="1">
      <c r="A159" s="37"/>
      <c r="B159" s="38"/>
      <c r="C159" s="233" t="s">
        <v>206</v>
      </c>
      <c r="D159" s="233" t="s">
        <v>138</v>
      </c>
      <c r="E159" s="234" t="s">
        <v>207</v>
      </c>
      <c r="F159" s="235" t="s">
        <v>208</v>
      </c>
      <c r="G159" s="236" t="s">
        <v>178</v>
      </c>
      <c r="H159" s="237">
        <v>3.2450000000000001</v>
      </c>
      <c r="I159" s="238"/>
      <c r="J159" s="239">
        <f>ROUND(I159*H159,2)</f>
        <v>0</v>
      </c>
      <c r="K159" s="240"/>
      <c r="L159" s="43"/>
      <c r="M159" s="241" t="s">
        <v>1</v>
      </c>
      <c r="N159" s="242" t="s">
        <v>43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0.17599999999999999</v>
      </c>
      <c r="T159" s="244">
        <f>S159*H159</f>
        <v>0.57111999999999996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136</v>
      </c>
      <c r="AT159" s="245" t="s">
        <v>138</v>
      </c>
      <c r="AU159" s="245" t="s">
        <v>88</v>
      </c>
      <c r="AY159" s="16" t="s">
        <v>137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86</v>
      </c>
      <c r="BK159" s="246">
        <f>ROUND(I159*H159,2)</f>
        <v>0</v>
      </c>
      <c r="BL159" s="16" t="s">
        <v>136</v>
      </c>
      <c r="BM159" s="245" t="s">
        <v>209</v>
      </c>
    </row>
    <row r="160" s="13" customFormat="1">
      <c r="A160" s="13"/>
      <c r="B160" s="253"/>
      <c r="C160" s="254"/>
      <c r="D160" s="247" t="s">
        <v>152</v>
      </c>
      <c r="E160" s="255" t="s">
        <v>1</v>
      </c>
      <c r="F160" s="256" t="s">
        <v>210</v>
      </c>
      <c r="G160" s="254"/>
      <c r="H160" s="257">
        <v>3.2450000000000001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152</v>
      </c>
      <c r="AU160" s="263" t="s">
        <v>88</v>
      </c>
      <c r="AV160" s="13" t="s">
        <v>88</v>
      </c>
      <c r="AW160" s="13" t="s">
        <v>34</v>
      </c>
      <c r="AX160" s="13" t="s">
        <v>86</v>
      </c>
      <c r="AY160" s="263" t="s">
        <v>137</v>
      </c>
    </row>
    <row r="161" s="2" customFormat="1" ht="44.25" customHeight="1">
      <c r="A161" s="37"/>
      <c r="B161" s="38"/>
      <c r="C161" s="233" t="s">
        <v>211</v>
      </c>
      <c r="D161" s="233" t="s">
        <v>138</v>
      </c>
      <c r="E161" s="234" t="s">
        <v>212</v>
      </c>
      <c r="F161" s="235" t="s">
        <v>213</v>
      </c>
      <c r="G161" s="236" t="s">
        <v>194</v>
      </c>
      <c r="H161" s="237">
        <v>84</v>
      </c>
      <c r="I161" s="238"/>
      <c r="J161" s="239">
        <f>ROUND(I161*H161,2)</f>
        <v>0</v>
      </c>
      <c r="K161" s="240"/>
      <c r="L161" s="43"/>
      <c r="M161" s="241" t="s">
        <v>1</v>
      </c>
      <c r="N161" s="242" t="s">
        <v>43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0.021999999999999999</v>
      </c>
      <c r="T161" s="244">
        <f>S161*H161</f>
        <v>1.8479999999999999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136</v>
      </c>
      <c r="AT161" s="245" t="s">
        <v>138</v>
      </c>
      <c r="AU161" s="245" t="s">
        <v>88</v>
      </c>
      <c r="AY161" s="16" t="s">
        <v>137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86</v>
      </c>
      <c r="BK161" s="246">
        <f>ROUND(I161*H161,2)</f>
        <v>0</v>
      </c>
      <c r="BL161" s="16" t="s">
        <v>136</v>
      </c>
      <c r="BM161" s="245" t="s">
        <v>214</v>
      </c>
    </row>
    <row r="162" s="13" customFormat="1">
      <c r="A162" s="13"/>
      <c r="B162" s="253"/>
      <c r="C162" s="254"/>
      <c r="D162" s="247" t="s">
        <v>152</v>
      </c>
      <c r="E162" s="255" t="s">
        <v>1</v>
      </c>
      <c r="F162" s="256" t="s">
        <v>215</v>
      </c>
      <c r="G162" s="254"/>
      <c r="H162" s="257">
        <v>84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152</v>
      </c>
      <c r="AU162" s="263" t="s">
        <v>88</v>
      </c>
      <c r="AV162" s="13" t="s">
        <v>88</v>
      </c>
      <c r="AW162" s="13" t="s">
        <v>34</v>
      </c>
      <c r="AX162" s="13" t="s">
        <v>86</v>
      </c>
      <c r="AY162" s="263" t="s">
        <v>137</v>
      </c>
    </row>
    <row r="163" s="12" customFormat="1" ht="22.8" customHeight="1">
      <c r="A163" s="12"/>
      <c r="B163" s="219"/>
      <c r="C163" s="220"/>
      <c r="D163" s="221" t="s">
        <v>77</v>
      </c>
      <c r="E163" s="251" t="s">
        <v>216</v>
      </c>
      <c r="F163" s="251" t="s">
        <v>217</v>
      </c>
      <c r="G163" s="220"/>
      <c r="H163" s="220"/>
      <c r="I163" s="223"/>
      <c r="J163" s="252">
        <f>BK163</f>
        <v>0</v>
      </c>
      <c r="K163" s="220"/>
      <c r="L163" s="225"/>
      <c r="M163" s="226"/>
      <c r="N163" s="227"/>
      <c r="O163" s="227"/>
      <c r="P163" s="228">
        <f>SUM(P164:P175)</f>
        <v>0</v>
      </c>
      <c r="Q163" s="227"/>
      <c r="R163" s="228">
        <f>SUM(R164:R175)</f>
        <v>0</v>
      </c>
      <c r="S163" s="227"/>
      <c r="T163" s="229">
        <f>SUM(T164:T175)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0" t="s">
        <v>86</v>
      </c>
      <c r="AT163" s="231" t="s">
        <v>77</v>
      </c>
      <c r="AU163" s="231" t="s">
        <v>86</v>
      </c>
      <c r="AY163" s="230" t="s">
        <v>137</v>
      </c>
      <c r="BK163" s="232">
        <f>SUM(BK164:BK175)</f>
        <v>0</v>
      </c>
    </row>
    <row r="164" s="2" customFormat="1" ht="21.75" customHeight="1">
      <c r="A164" s="37"/>
      <c r="B164" s="38"/>
      <c r="C164" s="233" t="s">
        <v>218</v>
      </c>
      <c r="D164" s="233" t="s">
        <v>138</v>
      </c>
      <c r="E164" s="234" t="s">
        <v>219</v>
      </c>
      <c r="F164" s="235" t="s">
        <v>220</v>
      </c>
      <c r="G164" s="236" t="s">
        <v>221</v>
      </c>
      <c r="H164" s="237">
        <v>47.537999999999997</v>
      </c>
      <c r="I164" s="238"/>
      <c r="J164" s="239">
        <f>ROUND(I164*H164,2)</f>
        <v>0</v>
      </c>
      <c r="K164" s="240"/>
      <c r="L164" s="43"/>
      <c r="M164" s="241" t="s">
        <v>1</v>
      </c>
      <c r="N164" s="242" t="s">
        <v>43</v>
      </c>
      <c r="O164" s="90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5" t="s">
        <v>136</v>
      </c>
      <c r="AT164" s="245" t="s">
        <v>138</v>
      </c>
      <c r="AU164" s="245" t="s">
        <v>88</v>
      </c>
      <c r="AY164" s="16" t="s">
        <v>137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6" t="s">
        <v>86</v>
      </c>
      <c r="BK164" s="246">
        <f>ROUND(I164*H164,2)</f>
        <v>0</v>
      </c>
      <c r="BL164" s="16" t="s">
        <v>136</v>
      </c>
      <c r="BM164" s="245" t="s">
        <v>222</v>
      </c>
    </row>
    <row r="165" s="2" customFormat="1" ht="21.75" customHeight="1">
      <c r="A165" s="37"/>
      <c r="B165" s="38"/>
      <c r="C165" s="233" t="s">
        <v>8</v>
      </c>
      <c r="D165" s="233" t="s">
        <v>138</v>
      </c>
      <c r="E165" s="234" t="s">
        <v>223</v>
      </c>
      <c r="F165" s="235" t="s">
        <v>224</v>
      </c>
      <c r="G165" s="236" t="s">
        <v>221</v>
      </c>
      <c r="H165" s="237">
        <v>41.173999999999999</v>
      </c>
      <c r="I165" s="238"/>
      <c r="J165" s="239">
        <f>ROUND(I165*H165,2)</f>
        <v>0</v>
      </c>
      <c r="K165" s="240"/>
      <c r="L165" s="43"/>
      <c r="M165" s="241" t="s">
        <v>1</v>
      </c>
      <c r="N165" s="242" t="s">
        <v>43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136</v>
      </c>
      <c r="AT165" s="245" t="s">
        <v>138</v>
      </c>
      <c r="AU165" s="245" t="s">
        <v>88</v>
      </c>
      <c r="AY165" s="16" t="s">
        <v>137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86</v>
      </c>
      <c r="BK165" s="246">
        <f>ROUND(I165*H165,2)</f>
        <v>0</v>
      </c>
      <c r="BL165" s="16" t="s">
        <v>136</v>
      </c>
      <c r="BM165" s="245" t="s">
        <v>225</v>
      </c>
    </row>
    <row r="166" s="13" customFormat="1">
      <c r="A166" s="13"/>
      <c r="B166" s="253"/>
      <c r="C166" s="254"/>
      <c r="D166" s="247" t="s">
        <v>152</v>
      </c>
      <c r="E166" s="255" t="s">
        <v>1</v>
      </c>
      <c r="F166" s="256" t="s">
        <v>226</v>
      </c>
      <c r="G166" s="254"/>
      <c r="H166" s="257">
        <v>41.173999999999999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152</v>
      </c>
      <c r="AU166" s="263" t="s">
        <v>88</v>
      </c>
      <c r="AV166" s="13" t="s">
        <v>88</v>
      </c>
      <c r="AW166" s="13" t="s">
        <v>34</v>
      </c>
      <c r="AX166" s="13" t="s">
        <v>86</v>
      </c>
      <c r="AY166" s="263" t="s">
        <v>137</v>
      </c>
    </row>
    <row r="167" s="2" customFormat="1" ht="21.75" customHeight="1">
      <c r="A167" s="37"/>
      <c r="B167" s="38"/>
      <c r="C167" s="233" t="s">
        <v>227</v>
      </c>
      <c r="D167" s="233" t="s">
        <v>138</v>
      </c>
      <c r="E167" s="234" t="s">
        <v>228</v>
      </c>
      <c r="F167" s="235" t="s">
        <v>229</v>
      </c>
      <c r="G167" s="236" t="s">
        <v>221</v>
      </c>
      <c r="H167" s="237">
        <v>782.30600000000004</v>
      </c>
      <c r="I167" s="238"/>
      <c r="J167" s="239">
        <f>ROUND(I167*H167,2)</f>
        <v>0</v>
      </c>
      <c r="K167" s="240"/>
      <c r="L167" s="43"/>
      <c r="M167" s="241" t="s">
        <v>1</v>
      </c>
      <c r="N167" s="242" t="s">
        <v>43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136</v>
      </c>
      <c r="AT167" s="245" t="s">
        <v>138</v>
      </c>
      <c r="AU167" s="245" t="s">
        <v>88</v>
      </c>
      <c r="AY167" s="16" t="s">
        <v>137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86</v>
      </c>
      <c r="BK167" s="246">
        <f>ROUND(I167*H167,2)</f>
        <v>0</v>
      </c>
      <c r="BL167" s="16" t="s">
        <v>136</v>
      </c>
      <c r="BM167" s="245" t="s">
        <v>230</v>
      </c>
    </row>
    <row r="168" s="13" customFormat="1">
      <c r="A168" s="13"/>
      <c r="B168" s="253"/>
      <c r="C168" s="254"/>
      <c r="D168" s="247" t="s">
        <v>152</v>
      </c>
      <c r="E168" s="254"/>
      <c r="F168" s="256" t="s">
        <v>231</v>
      </c>
      <c r="G168" s="254"/>
      <c r="H168" s="257">
        <v>782.30600000000004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152</v>
      </c>
      <c r="AU168" s="263" t="s">
        <v>88</v>
      </c>
      <c r="AV168" s="13" t="s">
        <v>88</v>
      </c>
      <c r="AW168" s="13" t="s">
        <v>4</v>
      </c>
      <c r="AX168" s="13" t="s">
        <v>86</v>
      </c>
      <c r="AY168" s="263" t="s">
        <v>137</v>
      </c>
    </row>
    <row r="169" s="2" customFormat="1" ht="21.75" customHeight="1">
      <c r="A169" s="37"/>
      <c r="B169" s="38"/>
      <c r="C169" s="233" t="s">
        <v>232</v>
      </c>
      <c r="D169" s="233" t="s">
        <v>138</v>
      </c>
      <c r="E169" s="234" t="s">
        <v>233</v>
      </c>
      <c r="F169" s="235" t="s">
        <v>234</v>
      </c>
      <c r="G169" s="236" t="s">
        <v>221</v>
      </c>
      <c r="H169" s="237">
        <v>6.3470000000000004</v>
      </c>
      <c r="I169" s="238"/>
      <c r="J169" s="239">
        <f>ROUND(I169*H169,2)</f>
        <v>0</v>
      </c>
      <c r="K169" s="240"/>
      <c r="L169" s="43"/>
      <c r="M169" s="241" t="s">
        <v>1</v>
      </c>
      <c r="N169" s="242" t="s">
        <v>43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136</v>
      </c>
      <c r="AT169" s="245" t="s">
        <v>138</v>
      </c>
      <c r="AU169" s="245" t="s">
        <v>88</v>
      </c>
      <c r="AY169" s="16" t="s">
        <v>137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86</v>
      </c>
      <c r="BK169" s="246">
        <f>ROUND(I169*H169,2)</f>
        <v>0</v>
      </c>
      <c r="BL169" s="16" t="s">
        <v>136</v>
      </c>
      <c r="BM169" s="245" t="s">
        <v>235</v>
      </c>
    </row>
    <row r="170" s="2" customFormat="1">
      <c r="A170" s="37"/>
      <c r="B170" s="38"/>
      <c r="C170" s="39"/>
      <c r="D170" s="247" t="s">
        <v>142</v>
      </c>
      <c r="E170" s="39"/>
      <c r="F170" s="248" t="s">
        <v>236</v>
      </c>
      <c r="G170" s="39"/>
      <c r="H170" s="39"/>
      <c r="I170" s="143"/>
      <c r="J170" s="39"/>
      <c r="K170" s="39"/>
      <c r="L170" s="43"/>
      <c r="M170" s="249"/>
      <c r="N170" s="25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142</v>
      </c>
      <c r="AU170" s="16" t="s">
        <v>88</v>
      </c>
    </row>
    <row r="171" s="2" customFormat="1" ht="21.75" customHeight="1">
      <c r="A171" s="37"/>
      <c r="B171" s="38"/>
      <c r="C171" s="233" t="s">
        <v>237</v>
      </c>
      <c r="D171" s="233" t="s">
        <v>138</v>
      </c>
      <c r="E171" s="234" t="s">
        <v>238</v>
      </c>
      <c r="F171" s="235" t="s">
        <v>239</v>
      </c>
      <c r="G171" s="236" t="s">
        <v>221</v>
      </c>
      <c r="H171" s="237">
        <v>0.57099999999999995</v>
      </c>
      <c r="I171" s="238"/>
      <c r="J171" s="239">
        <f>ROUND(I171*H171,2)</f>
        <v>0</v>
      </c>
      <c r="K171" s="240"/>
      <c r="L171" s="43"/>
      <c r="M171" s="241" t="s">
        <v>1</v>
      </c>
      <c r="N171" s="242" t="s">
        <v>43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136</v>
      </c>
      <c r="AT171" s="245" t="s">
        <v>138</v>
      </c>
      <c r="AU171" s="245" t="s">
        <v>88</v>
      </c>
      <c r="AY171" s="16" t="s">
        <v>137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86</v>
      </c>
      <c r="BK171" s="246">
        <f>ROUND(I171*H171,2)</f>
        <v>0</v>
      </c>
      <c r="BL171" s="16" t="s">
        <v>136</v>
      </c>
      <c r="BM171" s="245" t="s">
        <v>240</v>
      </c>
    </row>
    <row r="172" s="2" customFormat="1" ht="21.75" customHeight="1">
      <c r="A172" s="37"/>
      <c r="B172" s="38"/>
      <c r="C172" s="233" t="s">
        <v>241</v>
      </c>
      <c r="D172" s="233" t="s">
        <v>138</v>
      </c>
      <c r="E172" s="234" t="s">
        <v>242</v>
      </c>
      <c r="F172" s="235" t="s">
        <v>243</v>
      </c>
      <c r="G172" s="236" t="s">
        <v>221</v>
      </c>
      <c r="H172" s="237">
        <v>8.9900000000000002</v>
      </c>
      <c r="I172" s="238"/>
      <c r="J172" s="239">
        <f>ROUND(I172*H172,2)</f>
        <v>0</v>
      </c>
      <c r="K172" s="240"/>
      <c r="L172" s="43"/>
      <c r="M172" s="241" t="s">
        <v>1</v>
      </c>
      <c r="N172" s="242" t="s">
        <v>43</v>
      </c>
      <c r="O172" s="90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136</v>
      </c>
      <c r="AT172" s="245" t="s">
        <v>138</v>
      </c>
      <c r="AU172" s="245" t="s">
        <v>88</v>
      </c>
      <c r="AY172" s="16" t="s">
        <v>137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86</v>
      </c>
      <c r="BK172" s="246">
        <f>ROUND(I172*H172,2)</f>
        <v>0</v>
      </c>
      <c r="BL172" s="16" t="s">
        <v>136</v>
      </c>
      <c r="BM172" s="245" t="s">
        <v>244</v>
      </c>
    </row>
    <row r="173" s="2" customFormat="1" ht="21.75" customHeight="1">
      <c r="A173" s="37"/>
      <c r="B173" s="38"/>
      <c r="C173" s="233" t="s">
        <v>245</v>
      </c>
      <c r="D173" s="233" t="s">
        <v>138</v>
      </c>
      <c r="E173" s="234" t="s">
        <v>246</v>
      </c>
      <c r="F173" s="235" t="s">
        <v>247</v>
      </c>
      <c r="G173" s="236" t="s">
        <v>221</v>
      </c>
      <c r="H173" s="237">
        <v>28.484999999999999</v>
      </c>
      <c r="I173" s="238"/>
      <c r="J173" s="239">
        <f>ROUND(I173*H173,2)</f>
        <v>0</v>
      </c>
      <c r="K173" s="240"/>
      <c r="L173" s="43"/>
      <c r="M173" s="241" t="s">
        <v>1</v>
      </c>
      <c r="N173" s="242" t="s">
        <v>43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136</v>
      </c>
      <c r="AT173" s="245" t="s">
        <v>138</v>
      </c>
      <c r="AU173" s="245" t="s">
        <v>88</v>
      </c>
      <c r="AY173" s="16" t="s">
        <v>137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86</v>
      </c>
      <c r="BK173" s="246">
        <f>ROUND(I173*H173,2)</f>
        <v>0</v>
      </c>
      <c r="BL173" s="16" t="s">
        <v>136</v>
      </c>
      <c r="BM173" s="245" t="s">
        <v>248</v>
      </c>
    </row>
    <row r="174" s="2" customFormat="1" ht="21.75" customHeight="1">
      <c r="A174" s="37"/>
      <c r="B174" s="38"/>
      <c r="C174" s="233" t="s">
        <v>7</v>
      </c>
      <c r="D174" s="233" t="s">
        <v>138</v>
      </c>
      <c r="E174" s="234" t="s">
        <v>249</v>
      </c>
      <c r="F174" s="235" t="s">
        <v>250</v>
      </c>
      <c r="G174" s="236" t="s">
        <v>221</v>
      </c>
      <c r="H174" s="237">
        <v>3.1280000000000001</v>
      </c>
      <c r="I174" s="238"/>
      <c r="J174" s="239">
        <f>ROUND(I174*H174,2)</f>
        <v>0</v>
      </c>
      <c r="K174" s="240"/>
      <c r="L174" s="43"/>
      <c r="M174" s="241" t="s">
        <v>1</v>
      </c>
      <c r="N174" s="242" t="s">
        <v>43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136</v>
      </c>
      <c r="AT174" s="245" t="s">
        <v>138</v>
      </c>
      <c r="AU174" s="245" t="s">
        <v>88</v>
      </c>
      <c r="AY174" s="16" t="s">
        <v>137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86</v>
      </c>
      <c r="BK174" s="246">
        <f>ROUND(I174*H174,2)</f>
        <v>0</v>
      </c>
      <c r="BL174" s="16" t="s">
        <v>136</v>
      </c>
      <c r="BM174" s="245" t="s">
        <v>251</v>
      </c>
    </row>
    <row r="175" s="13" customFormat="1">
      <c r="A175" s="13"/>
      <c r="B175" s="253"/>
      <c r="C175" s="254"/>
      <c r="D175" s="247" t="s">
        <v>152</v>
      </c>
      <c r="E175" s="255" t="s">
        <v>1</v>
      </c>
      <c r="F175" s="256" t="s">
        <v>252</v>
      </c>
      <c r="G175" s="254"/>
      <c r="H175" s="257">
        <v>3.1280000000000001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3" t="s">
        <v>152</v>
      </c>
      <c r="AU175" s="263" t="s">
        <v>88</v>
      </c>
      <c r="AV175" s="13" t="s">
        <v>88</v>
      </c>
      <c r="AW175" s="13" t="s">
        <v>34</v>
      </c>
      <c r="AX175" s="13" t="s">
        <v>86</v>
      </c>
      <c r="AY175" s="263" t="s">
        <v>137</v>
      </c>
    </row>
    <row r="176" s="12" customFormat="1" ht="22.8" customHeight="1">
      <c r="A176" s="12"/>
      <c r="B176" s="219"/>
      <c r="C176" s="220"/>
      <c r="D176" s="221" t="s">
        <v>77</v>
      </c>
      <c r="E176" s="251" t="s">
        <v>253</v>
      </c>
      <c r="F176" s="251" t="s">
        <v>254</v>
      </c>
      <c r="G176" s="220"/>
      <c r="H176" s="220"/>
      <c r="I176" s="223"/>
      <c r="J176" s="252">
        <f>BK176</f>
        <v>0</v>
      </c>
      <c r="K176" s="220"/>
      <c r="L176" s="225"/>
      <c r="M176" s="226"/>
      <c r="N176" s="227"/>
      <c r="O176" s="227"/>
      <c r="P176" s="228">
        <f>P177</f>
        <v>0</v>
      </c>
      <c r="Q176" s="227"/>
      <c r="R176" s="228">
        <f>R177</f>
        <v>0</v>
      </c>
      <c r="S176" s="227"/>
      <c r="T176" s="229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0" t="s">
        <v>86</v>
      </c>
      <c r="AT176" s="231" t="s">
        <v>77</v>
      </c>
      <c r="AU176" s="231" t="s">
        <v>86</v>
      </c>
      <c r="AY176" s="230" t="s">
        <v>137</v>
      </c>
      <c r="BK176" s="232">
        <f>BK177</f>
        <v>0</v>
      </c>
    </row>
    <row r="177" s="2" customFormat="1" ht="16.5" customHeight="1">
      <c r="A177" s="37"/>
      <c r="B177" s="38"/>
      <c r="C177" s="233" t="s">
        <v>255</v>
      </c>
      <c r="D177" s="233" t="s">
        <v>138</v>
      </c>
      <c r="E177" s="234" t="s">
        <v>256</v>
      </c>
      <c r="F177" s="235" t="s">
        <v>257</v>
      </c>
      <c r="G177" s="236" t="s">
        <v>221</v>
      </c>
      <c r="H177" s="237">
        <v>19.821000000000002</v>
      </c>
      <c r="I177" s="238"/>
      <c r="J177" s="239">
        <f>ROUND(I177*H177,2)</f>
        <v>0</v>
      </c>
      <c r="K177" s="240"/>
      <c r="L177" s="43"/>
      <c r="M177" s="241" t="s">
        <v>1</v>
      </c>
      <c r="N177" s="242" t="s">
        <v>43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136</v>
      </c>
      <c r="AT177" s="245" t="s">
        <v>138</v>
      </c>
      <c r="AU177" s="245" t="s">
        <v>88</v>
      </c>
      <c r="AY177" s="16" t="s">
        <v>137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86</v>
      </c>
      <c r="BK177" s="246">
        <f>ROUND(I177*H177,2)</f>
        <v>0</v>
      </c>
      <c r="BL177" s="16" t="s">
        <v>136</v>
      </c>
      <c r="BM177" s="245" t="s">
        <v>258</v>
      </c>
    </row>
    <row r="178" s="12" customFormat="1" ht="25.92" customHeight="1">
      <c r="A178" s="12"/>
      <c r="B178" s="219"/>
      <c r="C178" s="220"/>
      <c r="D178" s="221" t="s">
        <v>77</v>
      </c>
      <c r="E178" s="222" t="s">
        <v>259</v>
      </c>
      <c r="F178" s="222" t="s">
        <v>260</v>
      </c>
      <c r="G178" s="220"/>
      <c r="H178" s="220"/>
      <c r="I178" s="223"/>
      <c r="J178" s="224">
        <f>BK178</f>
        <v>0</v>
      </c>
      <c r="K178" s="220"/>
      <c r="L178" s="225"/>
      <c r="M178" s="226"/>
      <c r="N178" s="227"/>
      <c r="O178" s="227"/>
      <c r="P178" s="228">
        <f>P179+P184+P189+P245+P324+P330+P336</f>
        <v>0</v>
      </c>
      <c r="Q178" s="227"/>
      <c r="R178" s="228">
        <f>R179+R184+R189+R245+R324+R330+R336</f>
        <v>46.057391170000002</v>
      </c>
      <c r="S178" s="227"/>
      <c r="T178" s="229">
        <f>T179+T184+T189+T245+T324+T330+T336</f>
        <v>34.900303000000001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0" t="s">
        <v>88</v>
      </c>
      <c r="AT178" s="231" t="s">
        <v>77</v>
      </c>
      <c r="AU178" s="231" t="s">
        <v>78</v>
      </c>
      <c r="AY178" s="230" t="s">
        <v>137</v>
      </c>
      <c r="BK178" s="232">
        <f>BK179+BK184+BK189+BK245+BK324+BK330+BK336</f>
        <v>0</v>
      </c>
    </row>
    <row r="179" s="12" customFormat="1" ht="22.8" customHeight="1">
      <c r="A179" s="12"/>
      <c r="B179" s="219"/>
      <c r="C179" s="220"/>
      <c r="D179" s="221" t="s">
        <v>77</v>
      </c>
      <c r="E179" s="251" t="s">
        <v>261</v>
      </c>
      <c r="F179" s="251" t="s">
        <v>262</v>
      </c>
      <c r="G179" s="220"/>
      <c r="H179" s="220"/>
      <c r="I179" s="223"/>
      <c r="J179" s="252">
        <f>BK179</f>
        <v>0</v>
      </c>
      <c r="K179" s="220"/>
      <c r="L179" s="225"/>
      <c r="M179" s="226"/>
      <c r="N179" s="227"/>
      <c r="O179" s="227"/>
      <c r="P179" s="228">
        <f>SUM(P180:P183)</f>
        <v>0</v>
      </c>
      <c r="Q179" s="227"/>
      <c r="R179" s="228">
        <f>SUM(R180:R183)</f>
        <v>0</v>
      </c>
      <c r="S179" s="227"/>
      <c r="T179" s="229">
        <f>SUM(T180:T183)</f>
        <v>0.068000000000000005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0" t="s">
        <v>88</v>
      </c>
      <c r="AT179" s="231" t="s">
        <v>77</v>
      </c>
      <c r="AU179" s="231" t="s">
        <v>86</v>
      </c>
      <c r="AY179" s="230" t="s">
        <v>137</v>
      </c>
      <c r="BK179" s="232">
        <f>SUM(BK180:BK183)</f>
        <v>0</v>
      </c>
    </row>
    <row r="180" s="2" customFormat="1" ht="16.5" customHeight="1">
      <c r="A180" s="37"/>
      <c r="B180" s="38"/>
      <c r="C180" s="233" t="s">
        <v>263</v>
      </c>
      <c r="D180" s="233" t="s">
        <v>138</v>
      </c>
      <c r="E180" s="234" t="s">
        <v>264</v>
      </c>
      <c r="F180" s="235" t="s">
        <v>265</v>
      </c>
      <c r="G180" s="236" t="s">
        <v>168</v>
      </c>
      <c r="H180" s="237">
        <v>1</v>
      </c>
      <c r="I180" s="238"/>
      <c r="J180" s="239">
        <f>ROUND(I180*H180,2)</f>
        <v>0</v>
      </c>
      <c r="K180" s="240"/>
      <c r="L180" s="43"/>
      <c r="M180" s="241" t="s">
        <v>1</v>
      </c>
      <c r="N180" s="242" t="s">
        <v>43</v>
      </c>
      <c r="O180" s="90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266</v>
      </c>
      <c r="AT180" s="245" t="s">
        <v>138</v>
      </c>
      <c r="AU180" s="245" t="s">
        <v>88</v>
      </c>
      <c r="AY180" s="16" t="s">
        <v>137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86</v>
      </c>
      <c r="BK180" s="246">
        <f>ROUND(I180*H180,2)</f>
        <v>0</v>
      </c>
      <c r="BL180" s="16" t="s">
        <v>266</v>
      </c>
      <c r="BM180" s="245" t="s">
        <v>267</v>
      </c>
    </row>
    <row r="181" s="2" customFormat="1" ht="16.5" customHeight="1">
      <c r="A181" s="37"/>
      <c r="B181" s="38"/>
      <c r="C181" s="233" t="s">
        <v>268</v>
      </c>
      <c r="D181" s="233" t="s">
        <v>138</v>
      </c>
      <c r="E181" s="234" t="s">
        <v>269</v>
      </c>
      <c r="F181" s="235" t="s">
        <v>270</v>
      </c>
      <c r="G181" s="236" t="s">
        <v>168</v>
      </c>
      <c r="H181" s="237">
        <v>1</v>
      </c>
      <c r="I181" s="238"/>
      <c r="J181" s="239">
        <f>ROUND(I181*H181,2)</f>
        <v>0</v>
      </c>
      <c r="K181" s="240"/>
      <c r="L181" s="43"/>
      <c r="M181" s="241" t="s">
        <v>1</v>
      </c>
      <c r="N181" s="242" t="s">
        <v>43</v>
      </c>
      <c r="O181" s="90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266</v>
      </c>
      <c r="AT181" s="245" t="s">
        <v>138</v>
      </c>
      <c r="AU181" s="245" t="s">
        <v>88</v>
      </c>
      <c r="AY181" s="16" t="s">
        <v>137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86</v>
      </c>
      <c r="BK181" s="246">
        <f>ROUND(I181*H181,2)</f>
        <v>0</v>
      </c>
      <c r="BL181" s="16" t="s">
        <v>266</v>
      </c>
      <c r="BM181" s="245" t="s">
        <v>271</v>
      </c>
    </row>
    <row r="182" s="2" customFormat="1" ht="33" customHeight="1">
      <c r="A182" s="37"/>
      <c r="B182" s="38"/>
      <c r="C182" s="233" t="s">
        <v>272</v>
      </c>
      <c r="D182" s="233" t="s">
        <v>138</v>
      </c>
      <c r="E182" s="234" t="s">
        <v>273</v>
      </c>
      <c r="F182" s="235" t="s">
        <v>274</v>
      </c>
      <c r="G182" s="236" t="s">
        <v>194</v>
      </c>
      <c r="H182" s="237">
        <v>200</v>
      </c>
      <c r="I182" s="238"/>
      <c r="J182" s="239">
        <f>ROUND(I182*H182,2)</f>
        <v>0</v>
      </c>
      <c r="K182" s="240"/>
      <c r="L182" s="43"/>
      <c r="M182" s="241" t="s">
        <v>1</v>
      </c>
      <c r="N182" s="242" t="s">
        <v>43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227</v>
      </c>
      <c r="AT182" s="245" t="s">
        <v>138</v>
      </c>
      <c r="AU182" s="245" t="s">
        <v>88</v>
      </c>
      <c r="AY182" s="16" t="s">
        <v>137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86</v>
      </c>
      <c r="BK182" s="246">
        <f>ROUND(I182*H182,2)</f>
        <v>0</v>
      </c>
      <c r="BL182" s="16" t="s">
        <v>227</v>
      </c>
      <c r="BM182" s="245" t="s">
        <v>275</v>
      </c>
    </row>
    <row r="183" s="2" customFormat="1" ht="33" customHeight="1">
      <c r="A183" s="37"/>
      <c r="B183" s="38"/>
      <c r="C183" s="233" t="s">
        <v>276</v>
      </c>
      <c r="D183" s="233" t="s">
        <v>138</v>
      </c>
      <c r="E183" s="234" t="s">
        <v>277</v>
      </c>
      <c r="F183" s="235" t="s">
        <v>278</v>
      </c>
      <c r="G183" s="236" t="s">
        <v>194</v>
      </c>
      <c r="H183" s="237">
        <v>170</v>
      </c>
      <c r="I183" s="238"/>
      <c r="J183" s="239">
        <f>ROUND(I183*H183,2)</f>
        <v>0</v>
      </c>
      <c r="K183" s="240"/>
      <c r="L183" s="43"/>
      <c r="M183" s="241" t="s">
        <v>1</v>
      </c>
      <c r="N183" s="242" t="s">
        <v>43</v>
      </c>
      <c r="O183" s="90"/>
      <c r="P183" s="243">
        <f>O183*H183</f>
        <v>0</v>
      </c>
      <c r="Q183" s="243">
        <v>0</v>
      </c>
      <c r="R183" s="243">
        <f>Q183*H183</f>
        <v>0</v>
      </c>
      <c r="S183" s="243">
        <v>0.00040000000000000002</v>
      </c>
      <c r="T183" s="244">
        <f>S183*H183</f>
        <v>0.068000000000000005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227</v>
      </c>
      <c r="AT183" s="245" t="s">
        <v>138</v>
      </c>
      <c r="AU183" s="245" t="s">
        <v>88</v>
      </c>
      <c r="AY183" s="16" t="s">
        <v>137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86</v>
      </c>
      <c r="BK183" s="246">
        <f>ROUND(I183*H183,2)</f>
        <v>0</v>
      </c>
      <c r="BL183" s="16" t="s">
        <v>227</v>
      </c>
      <c r="BM183" s="245" t="s">
        <v>279</v>
      </c>
    </row>
    <row r="184" s="12" customFormat="1" ht="22.8" customHeight="1">
      <c r="A184" s="12"/>
      <c r="B184" s="219"/>
      <c r="C184" s="220"/>
      <c r="D184" s="221" t="s">
        <v>77</v>
      </c>
      <c r="E184" s="251" t="s">
        <v>280</v>
      </c>
      <c r="F184" s="251" t="s">
        <v>281</v>
      </c>
      <c r="G184" s="220"/>
      <c r="H184" s="220"/>
      <c r="I184" s="223"/>
      <c r="J184" s="252">
        <f>BK184</f>
        <v>0</v>
      </c>
      <c r="K184" s="220"/>
      <c r="L184" s="225"/>
      <c r="M184" s="226"/>
      <c r="N184" s="227"/>
      <c r="O184" s="227"/>
      <c r="P184" s="228">
        <f>SUM(P185:P188)</f>
        <v>0</v>
      </c>
      <c r="Q184" s="227"/>
      <c r="R184" s="228">
        <f>SUM(R185:R188)</f>
        <v>0.158</v>
      </c>
      <c r="S184" s="227"/>
      <c r="T184" s="229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0" t="s">
        <v>88</v>
      </c>
      <c r="AT184" s="231" t="s">
        <v>77</v>
      </c>
      <c r="AU184" s="231" t="s">
        <v>86</v>
      </c>
      <c r="AY184" s="230" t="s">
        <v>137</v>
      </c>
      <c r="BK184" s="232">
        <f>SUM(BK185:BK188)</f>
        <v>0</v>
      </c>
    </row>
    <row r="185" s="2" customFormat="1" ht="21.75" customHeight="1">
      <c r="A185" s="37"/>
      <c r="B185" s="38"/>
      <c r="C185" s="233" t="s">
        <v>282</v>
      </c>
      <c r="D185" s="233" t="s">
        <v>138</v>
      </c>
      <c r="E185" s="234" t="s">
        <v>283</v>
      </c>
      <c r="F185" s="235" t="s">
        <v>284</v>
      </c>
      <c r="G185" s="236" t="s">
        <v>168</v>
      </c>
      <c r="H185" s="237">
        <v>1</v>
      </c>
      <c r="I185" s="238"/>
      <c r="J185" s="239">
        <f>ROUND(I185*H185,2)</f>
        <v>0</v>
      </c>
      <c r="K185" s="240"/>
      <c r="L185" s="43"/>
      <c r="M185" s="241" t="s">
        <v>1</v>
      </c>
      <c r="N185" s="242" t="s">
        <v>43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136</v>
      </c>
      <c r="AT185" s="245" t="s">
        <v>138</v>
      </c>
      <c r="AU185" s="245" t="s">
        <v>88</v>
      </c>
      <c r="AY185" s="16" t="s">
        <v>137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86</v>
      </c>
      <c r="BK185" s="246">
        <f>ROUND(I185*H185,2)</f>
        <v>0</v>
      </c>
      <c r="BL185" s="16" t="s">
        <v>136</v>
      </c>
      <c r="BM185" s="245" t="s">
        <v>285</v>
      </c>
    </row>
    <row r="186" s="2" customFormat="1">
      <c r="A186" s="37"/>
      <c r="B186" s="38"/>
      <c r="C186" s="39"/>
      <c r="D186" s="247" t="s">
        <v>142</v>
      </c>
      <c r="E186" s="39"/>
      <c r="F186" s="248" t="s">
        <v>286</v>
      </c>
      <c r="G186" s="39"/>
      <c r="H186" s="39"/>
      <c r="I186" s="143"/>
      <c r="J186" s="39"/>
      <c r="K186" s="39"/>
      <c r="L186" s="43"/>
      <c r="M186" s="249"/>
      <c r="N186" s="250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142</v>
      </c>
      <c r="AU186" s="16" t="s">
        <v>88</v>
      </c>
    </row>
    <row r="187" s="2" customFormat="1" ht="21.75" customHeight="1">
      <c r="A187" s="37"/>
      <c r="B187" s="38"/>
      <c r="C187" s="233" t="s">
        <v>287</v>
      </c>
      <c r="D187" s="233" t="s">
        <v>138</v>
      </c>
      <c r="E187" s="234" t="s">
        <v>288</v>
      </c>
      <c r="F187" s="235" t="s">
        <v>289</v>
      </c>
      <c r="G187" s="236" t="s">
        <v>162</v>
      </c>
      <c r="H187" s="237">
        <v>2</v>
      </c>
      <c r="I187" s="238"/>
      <c r="J187" s="239">
        <f>ROUND(I187*H187,2)</f>
        <v>0</v>
      </c>
      <c r="K187" s="240"/>
      <c r="L187" s="43"/>
      <c r="M187" s="241" t="s">
        <v>1</v>
      </c>
      <c r="N187" s="242" t="s">
        <v>43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227</v>
      </c>
      <c r="AT187" s="245" t="s">
        <v>138</v>
      </c>
      <c r="AU187" s="245" t="s">
        <v>88</v>
      </c>
      <c r="AY187" s="16" t="s">
        <v>137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86</v>
      </c>
      <c r="BK187" s="246">
        <f>ROUND(I187*H187,2)</f>
        <v>0</v>
      </c>
      <c r="BL187" s="16" t="s">
        <v>227</v>
      </c>
      <c r="BM187" s="245" t="s">
        <v>290</v>
      </c>
    </row>
    <row r="188" s="2" customFormat="1" ht="16.5" customHeight="1">
      <c r="A188" s="37"/>
      <c r="B188" s="38"/>
      <c r="C188" s="275" t="s">
        <v>291</v>
      </c>
      <c r="D188" s="275" t="s">
        <v>292</v>
      </c>
      <c r="E188" s="276" t="s">
        <v>293</v>
      </c>
      <c r="F188" s="277" t="s">
        <v>294</v>
      </c>
      <c r="G188" s="278" t="s">
        <v>162</v>
      </c>
      <c r="H188" s="279">
        <v>2</v>
      </c>
      <c r="I188" s="280"/>
      <c r="J188" s="281">
        <f>ROUND(I188*H188,2)</f>
        <v>0</v>
      </c>
      <c r="K188" s="282"/>
      <c r="L188" s="283"/>
      <c r="M188" s="284" t="s">
        <v>1</v>
      </c>
      <c r="N188" s="285" t="s">
        <v>43</v>
      </c>
      <c r="O188" s="90"/>
      <c r="P188" s="243">
        <f>O188*H188</f>
        <v>0</v>
      </c>
      <c r="Q188" s="243">
        <v>0.079000000000000001</v>
      </c>
      <c r="R188" s="243">
        <f>Q188*H188</f>
        <v>0.158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295</v>
      </c>
      <c r="AT188" s="245" t="s">
        <v>292</v>
      </c>
      <c r="AU188" s="245" t="s">
        <v>88</v>
      </c>
      <c r="AY188" s="16" t="s">
        <v>137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86</v>
      </c>
      <c r="BK188" s="246">
        <f>ROUND(I188*H188,2)</f>
        <v>0</v>
      </c>
      <c r="BL188" s="16" t="s">
        <v>227</v>
      </c>
      <c r="BM188" s="245" t="s">
        <v>296</v>
      </c>
    </row>
    <row r="189" s="12" customFormat="1" ht="22.8" customHeight="1">
      <c r="A189" s="12"/>
      <c r="B189" s="219"/>
      <c r="C189" s="220"/>
      <c r="D189" s="221" t="s">
        <v>77</v>
      </c>
      <c r="E189" s="251" t="s">
        <v>297</v>
      </c>
      <c r="F189" s="251" t="s">
        <v>298</v>
      </c>
      <c r="G189" s="220"/>
      <c r="H189" s="220"/>
      <c r="I189" s="223"/>
      <c r="J189" s="252">
        <f>BK189</f>
        <v>0</v>
      </c>
      <c r="K189" s="220"/>
      <c r="L189" s="225"/>
      <c r="M189" s="226"/>
      <c r="N189" s="227"/>
      <c r="O189" s="227"/>
      <c r="P189" s="228">
        <f>SUM(P190:P244)</f>
        <v>0</v>
      </c>
      <c r="Q189" s="227"/>
      <c r="R189" s="228">
        <f>SUM(R190:R244)</f>
        <v>29.710084990000002</v>
      </c>
      <c r="S189" s="227"/>
      <c r="T189" s="229">
        <f>SUM(T190:T244)</f>
        <v>28.484970000000001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0" t="s">
        <v>88</v>
      </c>
      <c r="AT189" s="231" t="s">
        <v>77</v>
      </c>
      <c r="AU189" s="231" t="s">
        <v>86</v>
      </c>
      <c r="AY189" s="230" t="s">
        <v>137</v>
      </c>
      <c r="BK189" s="232">
        <f>SUM(BK190:BK244)</f>
        <v>0</v>
      </c>
    </row>
    <row r="190" s="2" customFormat="1" ht="16.5" customHeight="1">
      <c r="A190" s="37"/>
      <c r="B190" s="38"/>
      <c r="C190" s="233" t="s">
        <v>299</v>
      </c>
      <c r="D190" s="233" t="s">
        <v>138</v>
      </c>
      <c r="E190" s="234" t="s">
        <v>300</v>
      </c>
      <c r="F190" s="235" t="s">
        <v>301</v>
      </c>
      <c r="G190" s="236" t="s">
        <v>194</v>
      </c>
      <c r="H190" s="237">
        <v>1440.7000000000001</v>
      </c>
      <c r="I190" s="238"/>
      <c r="J190" s="239">
        <f>ROUND(I190*H190,2)</f>
        <v>0</v>
      </c>
      <c r="K190" s="240"/>
      <c r="L190" s="43"/>
      <c r="M190" s="241" t="s">
        <v>1</v>
      </c>
      <c r="N190" s="242" t="s">
        <v>43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227</v>
      </c>
      <c r="AT190" s="245" t="s">
        <v>138</v>
      </c>
      <c r="AU190" s="245" t="s">
        <v>88</v>
      </c>
      <c r="AY190" s="16" t="s">
        <v>137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86</v>
      </c>
      <c r="BK190" s="246">
        <f>ROUND(I190*H190,2)</f>
        <v>0</v>
      </c>
      <c r="BL190" s="16" t="s">
        <v>227</v>
      </c>
      <c r="BM190" s="245" t="s">
        <v>302</v>
      </c>
    </row>
    <row r="191" s="13" customFormat="1">
      <c r="A191" s="13"/>
      <c r="B191" s="253"/>
      <c r="C191" s="254"/>
      <c r="D191" s="247" t="s">
        <v>152</v>
      </c>
      <c r="E191" s="255" t="s">
        <v>1</v>
      </c>
      <c r="F191" s="256" t="s">
        <v>303</v>
      </c>
      <c r="G191" s="254"/>
      <c r="H191" s="257">
        <v>200.19999999999999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152</v>
      </c>
      <c r="AU191" s="263" t="s">
        <v>88</v>
      </c>
      <c r="AV191" s="13" t="s">
        <v>88</v>
      </c>
      <c r="AW191" s="13" t="s">
        <v>34</v>
      </c>
      <c r="AX191" s="13" t="s">
        <v>78</v>
      </c>
      <c r="AY191" s="263" t="s">
        <v>137</v>
      </c>
    </row>
    <row r="192" s="13" customFormat="1">
      <c r="A192" s="13"/>
      <c r="B192" s="253"/>
      <c r="C192" s="254"/>
      <c r="D192" s="247" t="s">
        <v>152</v>
      </c>
      <c r="E192" s="255" t="s">
        <v>1</v>
      </c>
      <c r="F192" s="256" t="s">
        <v>304</v>
      </c>
      <c r="G192" s="254"/>
      <c r="H192" s="257">
        <v>180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3" t="s">
        <v>152</v>
      </c>
      <c r="AU192" s="263" t="s">
        <v>88</v>
      </c>
      <c r="AV192" s="13" t="s">
        <v>88</v>
      </c>
      <c r="AW192" s="13" t="s">
        <v>34</v>
      </c>
      <c r="AX192" s="13" t="s">
        <v>78</v>
      </c>
      <c r="AY192" s="263" t="s">
        <v>137</v>
      </c>
    </row>
    <row r="193" s="13" customFormat="1">
      <c r="A193" s="13"/>
      <c r="B193" s="253"/>
      <c r="C193" s="254"/>
      <c r="D193" s="247" t="s">
        <v>152</v>
      </c>
      <c r="E193" s="255" t="s">
        <v>1</v>
      </c>
      <c r="F193" s="256" t="s">
        <v>305</v>
      </c>
      <c r="G193" s="254"/>
      <c r="H193" s="257">
        <v>354.19999999999999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152</v>
      </c>
      <c r="AU193" s="263" t="s">
        <v>88</v>
      </c>
      <c r="AV193" s="13" t="s">
        <v>88</v>
      </c>
      <c r="AW193" s="13" t="s">
        <v>34</v>
      </c>
      <c r="AX193" s="13" t="s">
        <v>78</v>
      </c>
      <c r="AY193" s="263" t="s">
        <v>137</v>
      </c>
    </row>
    <row r="194" s="13" customFormat="1">
      <c r="A194" s="13"/>
      <c r="B194" s="253"/>
      <c r="C194" s="254"/>
      <c r="D194" s="247" t="s">
        <v>152</v>
      </c>
      <c r="E194" s="255" t="s">
        <v>1</v>
      </c>
      <c r="F194" s="256" t="s">
        <v>306</v>
      </c>
      <c r="G194" s="254"/>
      <c r="H194" s="257">
        <v>237.59999999999999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3" t="s">
        <v>152</v>
      </c>
      <c r="AU194" s="263" t="s">
        <v>88</v>
      </c>
      <c r="AV194" s="13" t="s">
        <v>88</v>
      </c>
      <c r="AW194" s="13" t="s">
        <v>34</v>
      </c>
      <c r="AX194" s="13" t="s">
        <v>78</v>
      </c>
      <c r="AY194" s="263" t="s">
        <v>137</v>
      </c>
    </row>
    <row r="195" s="13" customFormat="1">
      <c r="A195" s="13"/>
      <c r="B195" s="253"/>
      <c r="C195" s="254"/>
      <c r="D195" s="247" t="s">
        <v>152</v>
      </c>
      <c r="E195" s="255" t="s">
        <v>1</v>
      </c>
      <c r="F195" s="256" t="s">
        <v>307</v>
      </c>
      <c r="G195" s="254"/>
      <c r="H195" s="257">
        <v>468.69999999999999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152</v>
      </c>
      <c r="AU195" s="263" t="s">
        <v>88</v>
      </c>
      <c r="AV195" s="13" t="s">
        <v>88</v>
      </c>
      <c r="AW195" s="13" t="s">
        <v>34</v>
      </c>
      <c r="AX195" s="13" t="s">
        <v>78</v>
      </c>
      <c r="AY195" s="263" t="s">
        <v>137</v>
      </c>
    </row>
    <row r="196" s="14" customFormat="1">
      <c r="A196" s="14"/>
      <c r="B196" s="264"/>
      <c r="C196" s="265"/>
      <c r="D196" s="247" t="s">
        <v>152</v>
      </c>
      <c r="E196" s="266" t="s">
        <v>1</v>
      </c>
      <c r="F196" s="267" t="s">
        <v>159</v>
      </c>
      <c r="G196" s="265"/>
      <c r="H196" s="268">
        <v>1440.7000000000001</v>
      </c>
      <c r="I196" s="269"/>
      <c r="J196" s="265"/>
      <c r="K196" s="265"/>
      <c r="L196" s="270"/>
      <c r="M196" s="271"/>
      <c r="N196" s="272"/>
      <c r="O196" s="272"/>
      <c r="P196" s="272"/>
      <c r="Q196" s="272"/>
      <c r="R196" s="272"/>
      <c r="S196" s="272"/>
      <c r="T196" s="27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4" t="s">
        <v>152</v>
      </c>
      <c r="AU196" s="274" t="s">
        <v>88</v>
      </c>
      <c r="AV196" s="14" t="s">
        <v>136</v>
      </c>
      <c r="AW196" s="14" t="s">
        <v>34</v>
      </c>
      <c r="AX196" s="14" t="s">
        <v>86</v>
      </c>
      <c r="AY196" s="274" t="s">
        <v>137</v>
      </c>
    </row>
    <row r="197" s="2" customFormat="1" ht="21.75" customHeight="1">
      <c r="A197" s="37"/>
      <c r="B197" s="38"/>
      <c r="C197" s="233" t="s">
        <v>308</v>
      </c>
      <c r="D197" s="233" t="s">
        <v>138</v>
      </c>
      <c r="E197" s="234" t="s">
        <v>309</v>
      </c>
      <c r="F197" s="235" t="s">
        <v>310</v>
      </c>
      <c r="G197" s="236" t="s">
        <v>194</v>
      </c>
      <c r="H197" s="237">
        <v>216.10499999999999</v>
      </c>
      <c r="I197" s="238"/>
      <c r="J197" s="239">
        <f>ROUND(I197*H197,2)</f>
        <v>0</v>
      </c>
      <c r="K197" s="240"/>
      <c r="L197" s="43"/>
      <c r="M197" s="241" t="s">
        <v>1</v>
      </c>
      <c r="N197" s="242" t="s">
        <v>43</v>
      </c>
      <c r="O197" s="90"/>
      <c r="P197" s="243">
        <f>O197*H197</f>
        <v>0</v>
      </c>
      <c r="Q197" s="243">
        <v>0.01363</v>
      </c>
      <c r="R197" s="243">
        <f>Q197*H197</f>
        <v>2.9455111499999997</v>
      </c>
      <c r="S197" s="243">
        <v>0.014</v>
      </c>
      <c r="T197" s="244">
        <f>S197*H197</f>
        <v>3.0254699999999999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5" t="s">
        <v>227</v>
      </c>
      <c r="AT197" s="245" t="s">
        <v>138</v>
      </c>
      <c r="AU197" s="245" t="s">
        <v>88</v>
      </c>
      <c r="AY197" s="16" t="s">
        <v>137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6" t="s">
        <v>86</v>
      </c>
      <c r="BK197" s="246">
        <f>ROUND(I197*H197,2)</f>
        <v>0</v>
      </c>
      <c r="BL197" s="16" t="s">
        <v>227</v>
      </c>
      <c r="BM197" s="245" t="s">
        <v>311</v>
      </c>
    </row>
    <row r="198" s="13" customFormat="1">
      <c r="A198" s="13"/>
      <c r="B198" s="253"/>
      <c r="C198" s="254"/>
      <c r="D198" s="247" t="s">
        <v>152</v>
      </c>
      <c r="E198" s="255" t="s">
        <v>1</v>
      </c>
      <c r="F198" s="256" t="s">
        <v>312</v>
      </c>
      <c r="G198" s="254"/>
      <c r="H198" s="257">
        <v>216.10499999999999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152</v>
      </c>
      <c r="AU198" s="263" t="s">
        <v>88</v>
      </c>
      <c r="AV198" s="13" t="s">
        <v>88</v>
      </c>
      <c r="AW198" s="13" t="s">
        <v>34</v>
      </c>
      <c r="AX198" s="13" t="s">
        <v>86</v>
      </c>
      <c r="AY198" s="263" t="s">
        <v>137</v>
      </c>
    </row>
    <row r="199" s="2" customFormat="1" ht="16.5" customHeight="1">
      <c r="A199" s="37"/>
      <c r="B199" s="38"/>
      <c r="C199" s="233" t="s">
        <v>295</v>
      </c>
      <c r="D199" s="233" t="s">
        <v>138</v>
      </c>
      <c r="E199" s="234" t="s">
        <v>313</v>
      </c>
      <c r="F199" s="235" t="s">
        <v>314</v>
      </c>
      <c r="G199" s="236" t="s">
        <v>178</v>
      </c>
      <c r="H199" s="237">
        <v>1261.9500000000001</v>
      </c>
      <c r="I199" s="238"/>
      <c r="J199" s="239">
        <f>ROUND(I199*H199,2)</f>
        <v>0</v>
      </c>
      <c r="K199" s="240"/>
      <c r="L199" s="43"/>
      <c r="M199" s="241" t="s">
        <v>1</v>
      </c>
      <c r="N199" s="242" t="s">
        <v>43</v>
      </c>
      <c r="O199" s="90"/>
      <c r="P199" s="243">
        <f>O199*H199</f>
        <v>0</v>
      </c>
      <c r="Q199" s="243">
        <v>0</v>
      </c>
      <c r="R199" s="243">
        <f>Q199*H199</f>
        <v>0</v>
      </c>
      <c r="S199" s="243">
        <v>0.014999999999999999</v>
      </c>
      <c r="T199" s="244">
        <f>S199*H199</f>
        <v>18.92925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227</v>
      </c>
      <c r="AT199" s="245" t="s">
        <v>138</v>
      </c>
      <c r="AU199" s="245" t="s">
        <v>88</v>
      </c>
      <c r="AY199" s="16" t="s">
        <v>137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86</v>
      </c>
      <c r="BK199" s="246">
        <f>ROUND(I199*H199,2)</f>
        <v>0</v>
      </c>
      <c r="BL199" s="16" t="s">
        <v>227</v>
      </c>
      <c r="BM199" s="245" t="s">
        <v>315</v>
      </c>
    </row>
    <row r="200" s="13" customFormat="1">
      <c r="A200" s="13"/>
      <c r="B200" s="253"/>
      <c r="C200" s="254"/>
      <c r="D200" s="247" t="s">
        <v>152</v>
      </c>
      <c r="E200" s="255" t="s">
        <v>1</v>
      </c>
      <c r="F200" s="256" t="s">
        <v>316</v>
      </c>
      <c r="G200" s="254"/>
      <c r="H200" s="257">
        <v>177.09999999999999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152</v>
      </c>
      <c r="AU200" s="263" t="s">
        <v>88</v>
      </c>
      <c r="AV200" s="13" t="s">
        <v>88</v>
      </c>
      <c r="AW200" s="13" t="s">
        <v>34</v>
      </c>
      <c r="AX200" s="13" t="s">
        <v>78</v>
      </c>
      <c r="AY200" s="263" t="s">
        <v>137</v>
      </c>
    </row>
    <row r="201" s="13" customFormat="1">
      <c r="A201" s="13"/>
      <c r="B201" s="253"/>
      <c r="C201" s="254"/>
      <c r="D201" s="247" t="s">
        <v>152</v>
      </c>
      <c r="E201" s="255" t="s">
        <v>1</v>
      </c>
      <c r="F201" s="256" t="s">
        <v>317</v>
      </c>
      <c r="G201" s="254"/>
      <c r="H201" s="257">
        <v>156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3" t="s">
        <v>152</v>
      </c>
      <c r="AU201" s="263" t="s">
        <v>88</v>
      </c>
      <c r="AV201" s="13" t="s">
        <v>88</v>
      </c>
      <c r="AW201" s="13" t="s">
        <v>34</v>
      </c>
      <c r="AX201" s="13" t="s">
        <v>78</v>
      </c>
      <c r="AY201" s="263" t="s">
        <v>137</v>
      </c>
    </row>
    <row r="202" s="13" customFormat="1">
      <c r="A202" s="13"/>
      <c r="B202" s="253"/>
      <c r="C202" s="254"/>
      <c r="D202" s="247" t="s">
        <v>152</v>
      </c>
      <c r="E202" s="255" t="s">
        <v>1</v>
      </c>
      <c r="F202" s="256" t="s">
        <v>318</v>
      </c>
      <c r="G202" s="254"/>
      <c r="H202" s="257">
        <v>311.07999999999998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3" t="s">
        <v>152</v>
      </c>
      <c r="AU202" s="263" t="s">
        <v>88</v>
      </c>
      <c r="AV202" s="13" t="s">
        <v>88</v>
      </c>
      <c r="AW202" s="13" t="s">
        <v>34</v>
      </c>
      <c r="AX202" s="13" t="s">
        <v>78</v>
      </c>
      <c r="AY202" s="263" t="s">
        <v>137</v>
      </c>
    </row>
    <row r="203" s="13" customFormat="1">
      <c r="A203" s="13"/>
      <c r="B203" s="253"/>
      <c r="C203" s="254"/>
      <c r="D203" s="247" t="s">
        <v>152</v>
      </c>
      <c r="E203" s="255" t="s">
        <v>1</v>
      </c>
      <c r="F203" s="256" t="s">
        <v>319</v>
      </c>
      <c r="G203" s="254"/>
      <c r="H203" s="257">
        <v>205.91999999999999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3" t="s">
        <v>152</v>
      </c>
      <c r="AU203" s="263" t="s">
        <v>88</v>
      </c>
      <c r="AV203" s="13" t="s">
        <v>88</v>
      </c>
      <c r="AW203" s="13" t="s">
        <v>34</v>
      </c>
      <c r="AX203" s="13" t="s">
        <v>78</v>
      </c>
      <c r="AY203" s="263" t="s">
        <v>137</v>
      </c>
    </row>
    <row r="204" s="13" customFormat="1">
      <c r="A204" s="13"/>
      <c r="B204" s="253"/>
      <c r="C204" s="254"/>
      <c r="D204" s="247" t="s">
        <v>152</v>
      </c>
      <c r="E204" s="255" t="s">
        <v>1</v>
      </c>
      <c r="F204" s="256" t="s">
        <v>320</v>
      </c>
      <c r="G204" s="254"/>
      <c r="H204" s="257">
        <v>411.85000000000002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3" t="s">
        <v>152</v>
      </c>
      <c r="AU204" s="263" t="s">
        <v>88</v>
      </c>
      <c r="AV204" s="13" t="s">
        <v>88</v>
      </c>
      <c r="AW204" s="13" t="s">
        <v>34</v>
      </c>
      <c r="AX204" s="13" t="s">
        <v>78</v>
      </c>
      <c r="AY204" s="263" t="s">
        <v>137</v>
      </c>
    </row>
    <row r="205" s="14" customFormat="1">
      <c r="A205" s="14"/>
      <c r="B205" s="264"/>
      <c r="C205" s="265"/>
      <c r="D205" s="247" t="s">
        <v>152</v>
      </c>
      <c r="E205" s="266" t="s">
        <v>1</v>
      </c>
      <c r="F205" s="267" t="s">
        <v>159</v>
      </c>
      <c r="G205" s="265"/>
      <c r="H205" s="268">
        <v>1261.9500000000001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4" t="s">
        <v>152</v>
      </c>
      <c r="AU205" s="274" t="s">
        <v>88</v>
      </c>
      <c r="AV205" s="14" t="s">
        <v>136</v>
      </c>
      <c r="AW205" s="14" t="s">
        <v>34</v>
      </c>
      <c r="AX205" s="14" t="s">
        <v>86</v>
      </c>
      <c r="AY205" s="274" t="s">
        <v>137</v>
      </c>
    </row>
    <row r="206" s="2" customFormat="1" ht="21.75" customHeight="1">
      <c r="A206" s="37"/>
      <c r="B206" s="38"/>
      <c r="C206" s="233" t="s">
        <v>321</v>
      </c>
      <c r="D206" s="233" t="s">
        <v>138</v>
      </c>
      <c r="E206" s="234" t="s">
        <v>322</v>
      </c>
      <c r="F206" s="235" t="s">
        <v>323</v>
      </c>
      <c r="G206" s="236" t="s">
        <v>178</v>
      </c>
      <c r="H206" s="237">
        <v>638.60000000000002</v>
      </c>
      <c r="I206" s="238"/>
      <c r="J206" s="239">
        <f>ROUND(I206*H206,2)</f>
        <v>0</v>
      </c>
      <c r="K206" s="240"/>
      <c r="L206" s="43"/>
      <c r="M206" s="241" t="s">
        <v>1</v>
      </c>
      <c r="N206" s="242" t="s">
        <v>43</v>
      </c>
      <c r="O206" s="90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227</v>
      </c>
      <c r="AT206" s="245" t="s">
        <v>138</v>
      </c>
      <c r="AU206" s="245" t="s">
        <v>88</v>
      </c>
      <c r="AY206" s="16" t="s">
        <v>137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86</v>
      </c>
      <c r="BK206" s="246">
        <f>ROUND(I206*H206,2)</f>
        <v>0</v>
      </c>
      <c r="BL206" s="16" t="s">
        <v>227</v>
      </c>
      <c r="BM206" s="245" t="s">
        <v>324</v>
      </c>
    </row>
    <row r="207" s="13" customFormat="1">
      <c r="A207" s="13"/>
      <c r="B207" s="253"/>
      <c r="C207" s="254"/>
      <c r="D207" s="247" t="s">
        <v>152</v>
      </c>
      <c r="E207" s="255" t="s">
        <v>1</v>
      </c>
      <c r="F207" s="256" t="s">
        <v>325</v>
      </c>
      <c r="G207" s="254"/>
      <c r="H207" s="257">
        <v>638.60000000000002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3" t="s">
        <v>152</v>
      </c>
      <c r="AU207" s="263" t="s">
        <v>88</v>
      </c>
      <c r="AV207" s="13" t="s">
        <v>88</v>
      </c>
      <c r="AW207" s="13" t="s">
        <v>34</v>
      </c>
      <c r="AX207" s="13" t="s">
        <v>86</v>
      </c>
      <c r="AY207" s="263" t="s">
        <v>137</v>
      </c>
    </row>
    <row r="208" s="2" customFormat="1" ht="16.5" customHeight="1">
      <c r="A208" s="37"/>
      <c r="B208" s="38"/>
      <c r="C208" s="275" t="s">
        <v>326</v>
      </c>
      <c r="D208" s="275" t="s">
        <v>292</v>
      </c>
      <c r="E208" s="276" t="s">
        <v>327</v>
      </c>
      <c r="F208" s="277" t="s">
        <v>328</v>
      </c>
      <c r="G208" s="278" t="s">
        <v>150</v>
      </c>
      <c r="H208" s="279">
        <v>17.562000000000001</v>
      </c>
      <c r="I208" s="280"/>
      <c r="J208" s="281">
        <f>ROUND(I208*H208,2)</f>
        <v>0</v>
      </c>
      <c r="K208" s="282"/>
      <c r="L208" s="283"/>
      <c r="M208" s="284" t="s">
        <v>1</v>
      </c>
      <c r="N208" s="285" t="s">
        <v>43</v>
      </c>
      <c r="O208" s="90"/>
      <c r="P208" s="243">
        <f>O208*H208</f>
        <v>0</v>
      </c>
      <c r="Q208" s="243">
        <v>0.55000000000000004</v>
      </c>
      <c r="R208" s="243">
        <f>Q208*H208</f>
        <v>9.6591000000000022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295</v>
      </c>
      <c r="AT208" s="245" t="s">
        <v>292</v>
      </c>
      <c r="AU208" s="245" t="s">
        <v>88</v>
      </c>
      <c r="AY208" s="16" t="s">
        <v>137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86</v>
      </c>
      <c r="BK208" s="246">
        <f>ROUND(I208*H208,2)</f>
        <v>0</v>
      </c>
      <c r="BL208" s="16" t="s">
        <v>227</v>
      </c>
      <c r="BM208" s="245" t="s">
        <v>329</v>
      </c>
    </row>
    <row r="209" s="13" customFormat="1">
      <c r="A209" s="13"/>
      <c r="B209" s="253"/>
      <c r="C209" s="254"/>
      <c r="D209" s="247" t="s">
        <v>152</v>
      </c>
      <c r="E209" s="255" t="s">
        <v>1</v>
      </c>
      <c r="F209" s="256" t="s">
        <v>330</v>
      </c>
      <c r="G209" s="254"/>
      <c r="H209" s="257">
        <v>15.965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152</v>
      </c>
      <c r="AU209" s="263" t="s">
        <v>88</v>
      </c>
      <c r="AV209" s="13" t="s">
        <v>88</v>
      </c>
      <c r="AW209" s="13" t="s">
        <v>34</v>
      </c>
      <c r="AX209" s="13" t="s">
        <v>86</v>
      </c>
      <c r="AY209" s="263" t="s">
        <v>137</v>
      </c>
    </row>
    <row r="210" s="13" customFormat="1">
      <c r="A210" s="13"/>
      <c r="B210" s="253"/>
      <c r="C210" s="254"/>
      <c r="D210" s="247" t="s">
        <v>152</v>
      </c>
      <c r="E210" s="254"/>
      <c r="F210" s="256" t="s">
        <v>331</v>
      </c>
      <c r="G210" s="254"/>
      <c r="H210" s="257">
        <v>17.562000000000001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3" t="s">
        <v>152</v>
      </c>
      <c r="AU210" s="263" t="s">
        <v>88</v>
      </c>
      <c r="AV210" s="13" t="s">
        <v>88</v>
      </c>
      <c r="AW210" s="13" t="s">
        <v>4</v>
      </c>
      <c r="AX210" s="13" t="s">
        <v>86</v>
      </c>
      <c r="AY210" s="263" t="s">
        <v>137</v>
      </c>
    </row>
    <row r="211" s="2" customFormat="1" ht="21.75" customHeight="1">
      <c r="A211" s="37"/>
      <c r="B211" s="38"/>
      <c r="C211" s="233" t="s">
        <v>332</v>
      </c>
      <c r="D211" s="233" t="s">
        <v>138</v>
      </c>
      <c r="E211" s="234" t="s">
        <v>333</v>
      </c>
      <c r="F211" s="235" t="s">
        <v>334</v>
      </c>
      <c r="G211" s="236" t="s">
        <v>178</v>
      </c>
      <c r="H211" s="237">
        <v>623.35000000000002</v>
      </c>
      <c r="I211" s="238"/>
      <c r="J211" s="239">
        <f>ROUND(I211*H211,2)</f>
        <v>0</v>
      </c>
      <c r="K211" s="240"/>
      <c r="L211" s="43"/>
      <c r="M211" s="241" t="s">
        <v>1</v>
      </c>
      <c r="N211" s="242" t="s">
        <v>43</v>
      </c>
      <c r="O211" s="90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227</v>
      </c>
      <c r="AT211" s="245" t="s">
        <v>138</v>
      </c>
      <c r="AU211" s="245" t="s">
        <v>88</v>
      </c>
      <c r="AY211" s="16" t="s">
        <v>137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6" t="s">
        <v>86</v>
      </c>
      <c r="BK211" s="246">
        <f>ROUND(I211*H211,2)</f>
        <v>0</v>
      </c>
      <c r="BL211" s="16" t="s">
        <v>227</v>
      </c>
      <c r="BM211" s="245" t="s">
        <v>335</v>
      </c>
    </row>
    <row r="212" s="13" customFormat="1">
      <c r="A212" s="13"/>
      <c r="B212" s="253"/>
      <c r="C212" s="254"/>
      <c r="D212" s="247" t="s">
        <v>152</v>
      </c>
      <c r="E212" s="255" t="s">
        <v>1</v>
      </c>
      <c r="F212" s="256" t="s">
        <v>336</v>
      </c>
      <c r="G212" s="254"/>
      <c r="H212" s="257">
        <v>50.700000000000003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3" t="s">
        <v>152</v>
      </c>
      <c r="AU212" s="263" t="s">
        <v>88</v>
      </c>
      <c r="AV212" s="13" t="s">
        <v>88</v>
      </c>
      <c r="AW212" s="13" t="s">
        <v>34</v>
      </c>
      <c r="AX212" s="13" t="s">
        <v>78</v>
      </c>
      <c r="AY212" s="263" t="s">
        <v>137</v>
      </c>
    </row>
    <row r="213" s="13" customFormat="1">
      <c r="A213" s="13"/>
      <c r="B213" s="253"/>
      <c r="C213" s="254"/>
      <c r="D213" s="247" t="s">
        <v>152</v>
      </c>
      <c r="E213" s="255" t="s">
        <v>1</v>
      </c>
      <c r="F213" s="256" t="s">
        <v>337</v>
      </c>
      <c r="G213" s="254"/>
      <c r="H213" s="257">
        <v>44.399999999999999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3" t="s">
        <v>152</v>
      </c>
      <c r="AU213" s="263" t="s">
        <v>88</v>
      </c>
      <c r="AV213" s="13" t="s">
        <v>88</v>
      </c>
      <c r="AW213" s="13" t="s">
        <v>34</v>
      </c>
      <c r="AX213" s="13" t="s">
        <v>78</v>
      </c>
      <c r="AY213" s="263" t="s">
        <v>137</v>
      </c>
    </row>
    <row r="214" s="13" customFormat="1">
      <c r="A214" s="13"/>
      <c r="B214" s="253"/>
      <c r="C214" s="254"/>
      <c r="D214" s="247" t="s">
        <v>152</v>
      </c>
      <c r="E214" s="255" t="s">
        <v>1</v>
      </c>
      <c r="F214" s="256" t="s">
        <v>338</v>
      </c>
      <c r="G214" s="254"/>
      <c r="H214" s="257">
        <v>48.479999999999997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3" t="s">
        <v>152</v>
      </c>
      <c r="AU214" s="263" t="s">
        <v>88</v>
      </c>
      <c r="AV214" s="13" t="s">
        <v>88</v>
      </c>
      <c r="AW214" s="13" t="s">
        <v>34</v>
      </c>
      <c r="AX214" s="13" t="s">
        <v>78</v>
      </c>
      <c r="AY214" s="263" t="s">
        <v>137</v>
      </c>
    </row>
    <row r="215" s="13" customFormat="1">
      <c r="A215" s="13"/>
      <c r="B215" s="253"/>
      <c r="C215" s="254"/>
      <c r="D215" s="247" t="s">
        <v>152</v>
      </c>
      <c r="E215" s="255" t="s">
        <v>1</v>
      </c>
      <c r="F215" s="256" t="s">
        <v>339</v>
      </c>
      <c r="G215" s="254"/>
      <c r="H215" s="257">
        <v>67.920000000000002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3" t="s">
        <v>152</v>
      </c>
      <c r="AU215" s="263" t="s">
        <v>88</v>
      </c>
      <c r="AV215" s="13" t="s">
        <v>88</v>
      </c>
      <c r="AW215" s="13" t="s">
        <v>34</v>
      </c>
      <c r="AX215" s="13" t="s">
        <v>78</v>
      </c>
      <c r="AY215" s="263" t="s">
        <v>137</v>
      </c>
    </row>
    <row r="216" s="13" customFormat="1">
      <c r="A216" s="13"/>
      <c r="B216" s="253"/>
      <c r="C216" s="254"/>
      <c r="D216" s="247" t="s">
        <v>152</v>
      </c>
      <c r="E216" s="255" t="s">
        <v>1</v>
      </c>
      <c r="F216" s="256" t="s">
        <v>340</v>
      </c>
      <c r="G216" s="254"/>
      <c r="H216" s="257">
        <v>411.85000000000002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3" t="s">
        <v>152</v>
      </c>
      <c r="AU216" s="263" t="s">
        <v>88</v>
      </c>
      <c r="AV216" s="13" t="s">
        <v>88</v>
      </c>
      <c r="AW216" s="13" t="s">
        <v>34</v>
      </c>
      <c r="AX216" s="13" t="s">
        <v>78</v>
      </c>
      <c r="AY216" s="263" t="s">
        <v>137</v>
      </c>
    </row>
    <row r="217" s="14" customFormat="1">
      <c r="A217" s="14"/>
      <c r="B217" s="264"/>
      <c r="C217" s="265"/>
      <c r="D217" s="247" t="s">
        <v>152</v>
      </c>
      <c r="E217" s="266" t="s">
        <v>1</v>
      </c>
      <c r="F217" s="267" t="s">
        <v>159</v>
      </c>
      <c r="G217" s="265"/>
      <c r="H217" s="268">
        <v>623.35000000000002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4" t="s">
        <v>152</v>
      </c>
      <c r="AU217" s="274" t="s">
        <v>88</v>
      </c>
      <c r="AV217" s="14" t="s">
        <v>136</v>
      </c>
      <c r="AW217" s="14" t="s">
        <v>34</v>
      </c>
      <c r="AX217" s="14" t="s">
        <v>86</v>
      </c>
      <c r="AY217" s="274" t="s">
        <v>137</v>
      </c>
    </row>
    <row r="218" s="2" customFormat="1" ht="16.5" customHeight="1">
      <c r="A218" s="37"/>
      <c r="B218" s="38"/>
      <c r="C218" s="275" t="s">
        <v>341</v>
      </c>
      <c r="D218" s="275" t="s">
        <v>292</v>
      </c>
      <c r="E218" s="276" t="s">
        <v>342</v>
      </c>
      <c r="F218" s="277" t="s">
        <v>343</v>
      </c>
      <c r="G218" s="278" t="s">
        <v>178</v>
      </c>
      <c r="H218" s="279">
        <v>654.51800000000003</v>
      </c>
      <c r="I218" s="280"/>
      <c r="J218" s="281">
        <f>ROUND(I218*H218,2)</f>
        <v>0</v>
      </c>
      <c r="K218" s="282"/>
      <c r="L218" s="283"/>
      <c r="M218" s="284" t="s">
        <v>1</v>
      </c>
      <c r="N218" s="285" t="s">
        <v>43</v>
      </c>
      <c r="O218" s="90"/>
      <c r="P218" s="243">
        <f>O218*H218</f>
        <v>0</v>
      </c>
      <c r="Q218" s="243">
        <v>0.01176</v>
      </c>
      <c r="R218" s="243">
        <f>Q218*H218</f>
        <v>7.69713168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295</v>
      </c>
      <c r="AT218" s="245" t="s">
        <v>292</v>
      </c>
      <c r="AU218" s="245" t="s">
        <v>88</v>
      </c>
      <c r="AY218" s="16" t="s">
        <v>137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86</v>
      </c>
      <c r="BK218" s="246">
        <f>ROUND(I218*H218,2)</f>
        <v>0</v>
      </c>
      <c r="BL218" s="16" t="s">
        <v>227</v>
      </c>
      <c r="BM218" s="245" t="s">
        <v>344</v>
      </c>
    </row>
    <row r="219" s="13" customFormat="1">
      <c r="A219" s="13"/>
      <c r="B219" s="253"/>
      <c r="C219" s="254"/>
      <c r="D219" s="247" t="s">
        <v>152</v>
      </c>
      <c r="E219" s="254"/>
      <c r="F219" s="256" t="s">
        <v>345</v>
      </c>
      <c r="G219" s="254"/>
      <c r="H219" s="257">
        <v>654.51800000000003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3" t="s">
        <v>152</v>
      </c>
      <c r="AU219" s="263" t="s">
        <v>88</v>
      </c>
      <c r="AV219" s="13" t="s">
        <v>88</v>
      </c>
      <c r="AW219" s="13" t="s">
        <v>4</v>
      </c>
      <c r="AX219" s="13" t="s">
        <v>86</v>
      </c>
      <c r="AY219" s="263" t="s">
        <v>137</v>
      </c>
    </row>
    <row r="220" s="2" customFormat="1" ht="33" customHeight="1">
      <c r="A220" s="37"/>
      <c r="B220" s="38"/>
      <c r="C220" s="233" t="s">
        <v>346</v>
      </c>
      <c r="D220" s="233" t="s">
        <v>138</v>
      </c>
      <c r="E220" s="234" t="s">
        <v>347</v>
      </c>
      <c r="F220" s="235" t="s">
        <v>348</v>
      </c>
      <c r="G220" s="236" t="s">
        <v>178</v>
      </c>
      <c r="H220" s="237">
        <v>14.699999999999999</v>
      </c>
      <c r="I220" s="238"/>
      <c r="J220" s="239">
        <f>ROUND(I220*H220,2)</f>
        <v>0</v>
      </c>
      <c r="K220" s="240"/>
      <c r="L220" s="43"/>
      <c r="M220" s="241" t="s">
        <v>1</v>
      </c>
      <c r="N220" s="242" t="s">
        <v>43</v>
      </c>
      <c r="O220" s="90"/>
      <c r="P220" s="243">
        <f>O220*H220</f>
        <v>0</v>
      </c>
      <c r="Q220" s="243">
        <v>0</v>
      </c>
      <c r="R220" s="243">
        <f>Q220*H220</f>
        <v>0</v>
      </c>
      <c r="S220" s="243">
        <v>0.014999999999999999</v>
      </c>
      <c r="T220" s="244">
        <f>S220*H220</f>
        <v>0.22049999999999997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5" t="s">
        <v>227</v>
      </c>
      <c r="AT220" s="245" t="s">
        <v>138</v>
      </c>
      <c r="AU220" s="245" t="s">
        <v>88</v>
      </c>
      <c r="AY220" s="16" t="s">
        <v>137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6" t="s">
        <v>86</v>
      </c>
      <c r="BK220" s="246">
        <f>ROUND(I220*H220,2)</f>
        <v>0</v>
      </c>
      <c r="BL220" s="16" t="s">
        <v>227</v>
      </c>
      <c r="BM220" s="245" t="s">
        <v>349</v>
      </c>
    </row>
    <row r="221" s="13" customFormat="1">
      <c r="A221" s="13"/>
      <c r="B221" s="253"/>
      <c r="C221" s="254"/>
      <c r="D221" s="247" t="s">
        <v>152</v>
      </c>
      <c r="E221" s="255" t="s">
        <v>1</v>
      </c>
      <c r="F221" s="256" t="s">
        <v>350</v>
      </c>
      <c r="G221" s="254"/>
      <c r="H221" s="257">
        <v>14.699999999999999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3" t="s">
        <v>152</v>
      </c>
      <c r="AU221" s="263" t="s">
        <v>88</v>
      </c>
      <c r="AV221" s="13" t="s">
        <v>88</v>
      </c>
      <c r="AW221" s="13" t="s">
        <v>34</v>
      </c>
      <c r="AX221" s="13" t="s">
        <v>86</v>
      </c>
      <c r="AY221" s="263" t="s">
        <v>137</v>
      </c>
    </row>
    <row r="222" s="2" customFormat="1" ht="44.25" customHeight="1">
      <c r="A222" s="37"/>
      <c r="B222" s="38"/>
      <c r="C222" s="233" t="s">
        <v>351</v>
      </c>
      <c r="D222" s="233" t="s">
        <v>138</v>
      </c>
      <c r="E222" s="234" t="s">
        <v>352</v>
      </c>
      <c r="F222" s="235" t="s">
        <v>353</v>
      </c>
      <c r="G222" s="236" t="s">
        <v>178</v>
      </c>
      <c r="H222" s="237">
        <v>14.699999999999999</v>
      </c>
      <c r="I222" s="238"/>
      <c r="J222" s="239">
        <f>ROUND(I222*H222,2)</f>
        <v>0</v>
      </c>
      <c r="K222" s="240"/>
      <c r="L222" s="43"/>
      <c r="M222" s="241" t="s">
        <v>1</v>
      </c>
      <c r="N222" s="242" t="s">
        <v>43</v>
      </c>
      <c r="O222" s="90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5" t="s">
        <v>227</v>
      </c>
      <c r="AT222" s="245" t="s">
        <v>138</v>
      </c>
      <c r="AU222" s="245" t="s">
        <v>88</v>
      </c>
      <c r="AY222" s="16" t="s">
        <v>137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6" t="s">
        <v>86</v>
      </c>
      <c r="BK222" s="246">
        <f>ROUND(I222*H222,2)</f>
        <v>0</v>
      </c>
      <c r="BL222" s="16" t="s">
        <v>227</v>
      </c>
      <c r="BM222" s="245" t="s">
        <v>354</v>
      </c>
    </row>
    <row r="223" s="2" customFormat="1" ht="21.75" customHeight="1">
      <c r="A223" s="37"/>
      <c r="B223" s="38"/>
      <c r="C223" s="275" t="s">
        <v>355</v>
      </c>
      <c r="D223" s="275" t="s">
        <v>292</v>
      </c>
      <c r="E223" s="276" t="s">
        <v>356</v>
      </c>
      <c r="F223" s="277" t="s">
        <v>357</v>
      </c>
      <c r="G223" s="278" t="s">
        <v>150</v>
      </c>
      <c r="H223" s="279">
        <v>0.96999999999999997</v>
      </c>
      <c r="I223" s="280"/>
      <c r="J223" s="281">
        <f>ROUND(I223*H223,2)</f>
        <v>0</v>
      </c>
      <c r="K223" s="282"/>
      <c r="L223" s="283"/>
      <c r="M223" s="284" t="s">
        <v>1</v>
      </c>
      <c r="N223" s="285" t="s">
        <v>43</v>
      </c>
      <c r="O223" s="90"/>
      <c r="P223" s="243">
        <f>O223*H223</f>
        <v>0</v>
      </c>
      <c r="Q223" s="243">
        <v>0.55000000000000004</v>
      </c>
      <c r="R223" s="243">
        <f>Q223*H223</f>
        <v>0.53349999999999997</v>
      </c>
      <c r="S223" s="243">
        <v>0</v>
      </c>
      <c r="T223" s="24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295</v>
      </c>
      <c r="AT223" s="245" t="s">
        <v>292</v>
      </c>
      <c r="AU223" s="245" t="s">
        <v>88</v>
      </c>
      <c r="AY223" s="16" t="s">
        <v>137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86</v>
      </c>
      <c r="BK223" s="246">
        <f>ROUND(I223*H223,2)</f>
        <v>0</v>
      </c>
      <c r="BL223" s="16" t="s">
        <v>227</v>
      </c>
      <c r="BM223" s="245" t="s">
        <v>358</v>
      </c>
    </row>
    <row r="224" s="13" customFormat="1">
      <c r="A224" s="13"/>
      <c r="B224" s="253"/>
      <c r="C224" s="254"/>
      <c r="D224" s="247" t="s">
        <v>152</v>
      </c>
      <c r="E224" s="255" t="s">
        <v>1</v>
      </c>
      <c r="F224" s="256" t="s">
        <v>359</v>
      </c>
      <c r="G224" s="254"/>
      <c r="H224" s="257">
        <v>0.88200000000000001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3" t="s">
        <v>152</v>
      </c>
      <c r="AU224" s="263" t="s">
        <v>88</v>
      </c>
      <c r="AV224" s="13" t="s">
        <v>88</v>
      </c>
      <c r="AW224" s="13" t="s">
        <v>34</v>
      </c>
      <c r="AX224" s="13" t="s">
        <v>86</v>
      </c>
      <c r="AY224" s="263" t="s">
        <v>137</v>
      </c>
    </row>
    <row r="225" s="13" customFormat="1">
      <c r="A225" s="13"/>
      <c r="B225" s="253"/>
      <c r="C225" s="254"/>
      <c r="D225" s="247" t="s">
        <v>152</v>
      </c>
      <c r="E225" s="254"/>
      <c r="F225" s="256" t="s">
        <v>360</v>
      </c>
      <c r="G225" s="254"/>
      <c r="H225" s="257">
        <v>0.96999999999999997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3" t="s">
        <v>152</v>
      </c>
      <c r="AU225" s="263" t="s">
        <v>88</v>
      </c>
      <c r="AV225" s="13" t="s">
        <v>88</v>
      </c>
      <c r="AW225" s="13" t="s">
        <v>4</v>
      </c>
      <c r="AX225" s="13" t="s">
        <v>86</v>
      </c>
      <c r="AY225" s="263" t="s">
        <v>137</v>
      </c>
    </row>
    <row r="226" s="2" customFormat="1" ht="21.75" customHeight="1">
      <c r="A226" s="37"/>
      <c r="B226" s="38"/>
      <c r="C226" s="233" t="s">
        <v>361</v>
      </c>
      <c r="D226" s="233" t="s">
        <v>138</v>
      </c>
      <c r="E226" s="234" t="s">
        <v>362</v>
      </c>
      <c r="F226" s="235" t="s">
        <v>363</v>
      </c>
      <c r="G226" s="236" t="s">
        <v>150</v>
      </c>
      <c r="H226" s="237">
        <v>31.559999999999999</v>
      </c>
      <c r="I226" s="238"/>
      <c r="J226" s="239">
        <f>ROUND(I226*H226,2)</f>
        <v>0</v>
      </c>
      <c r="K226" s="240"/>
      <c r="L226" s="43"/>
      <c r="M226" s="241" t="s">
        <v>1</v>
      </c>
      <c r="N226" s="242" t="s">
        <v>43</v>
      </c>
      <c r="O226" s="90"/>
      <c r="P226" s="243">
        <f>O226*H226</f>
        <v>0</v>
      </c>
      <c r="Q226" s="243">
        <v>0.00189</v>
      </c>
      <c r="R226" s="243">
        <f>Q226*H226</f>
        <v>0.059648399999999997</v>
      </c>
      <c r="S226" s="243">
        <v>0</v>
      </c>
      <c r="T226" s="24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5" t="s">
        <v>227</v>
      </c>
      <c r="AT226" s="245" t="s">
        <v>138</v>
      </c>
      <c r="AU226" s="245" t="s">
        <v>88</v>
      </c>
      <c r="AY226" s="16" t="s">
        <v>137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6" t="s">
        <v>86</v>
      </c>
      <c r="BK226" s="246">
        <f>ROUND(I226*H226,2)</f>
        <v>0</v>
      </c>
      <c r="BL226" s="16" t="s">
        <v>227</v>
      </c>
      <c r="BM226" s="245" t="s">
        <v>364</v>
      </c>
    </row>
    <row r="227" s="13" customFormat="1">
      <c r="A227" s="13"/>
      <c r="B227" s="253"/>
      <c r="C227" s="254"/>
      <c r="D227" s="247" t="s">
        <v>152</v>
      </c>
      <c r="E227" s="255" t="s">
        <v>1</v>
      </c>
      <c r="F227" s="256" t="s">
        <v>365</v>
      </c>
      <c r="G227" s="254"/>
      <c r="H227" s="257">
        <v>31.559999999999999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3" t="s">
        <v>152</v>
      </c>
      <c r="AU227" s="263" t="s">
        <v>88</v>
      </c>
      <c r="AV227" s="13" t="s">
        <v>88</v>
      </c>
      <c r="AW227" s="13" t="s">
        <v>34</v>
      </c>
      <c r="AX227" s="13" t="s">
        <v>86</v>
      </c>
      <c r="AY227" s="263" t="s">
        <v>137</v>
      </c>
    </row>
    <row r="228" s="2" customFormat="1" ht="21.75" customHeight="1">
      <c r="A228" s="37"/>
      <c r="B228" s="38"/>
      <c r="C228" s="233" t="s">
        <v>366</v>
      </c>
      <c r="D228" s="233" t="s">
        <v>138</v>
      </c>
      <c r="E228" s="234" t="s">
        <v>367</v>
      </c>
      <c r="F228" s="235" t="s">
        <v>368</v>
      </c>
      <c r="G228" s="236" t="s">
        <v>178</v>
      </c>
      <c r="H228" s="237">
        <v>1261.9500000000001</v>
      </c>
      <c r="I228" s="238"/>
      <c r="J228" s="239">
        <f>ROUND(I228*H228,2)</f>
        <v>0</v>
      </c>
      <c r="K228" s="240"/>
      <c r="L228" s="43"/>
      <c r="M228" s="241" t="s">
        <v>1</v>
      </c>
      <c r="N228" s="242" t="s">
        <v>43</v>
      </c>
      <c r="O228" s="90"/>
      <c r="P228" s="243">
        <f>O228*H228</f>
        <v>0</v>
      </c>
      <c r="Q228" s="243">
        <v>0</v>
      </c>
      <c r="R228" s="243">
        <f>Q228*H228</f>
        <v>0</v>
      </c>
      <c r="S228" s="243">
        <v>0.0050000000000000001</v>
      </c>
      <c r="T228" s="244">
        <f>S228*H228</f>
        <v>6.3097500000000002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5" t="s">
        <v>227</v>
      </c>
      <c r="AT228" s="245" t="s">
        <v>138</v>
      </c>
      <c r="AU228" s="245" t="s">
        <v>88</v>
      </c>
      <c r="AY228" s="16" t="s">
        <v>137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6" t="s">
        <v>86</v>
      </c>
      <c r="BK228" s="246">
        <f>ROUND(I228*H228,2)</f>
        <v>0</v>
      </c>
      <c r="BL228" s="16" t="s">
        <v>227</v>
      </c>
      <c r="BM228" s="245" t="s">
        <v>369</v>
      </c>
    </row>
    <row r="229" s="2" customFormat="1" ht="21.75" customHeight="1">
      <c r="A229" s="37"/>
      <c r="B229" s="38"/>
      <c r="C229" s="233" t="s">
        <v>370</v>
      </c>
      <c r="D229" s="233" t="s">
        <v>138</v>
      </c>
      <c r="E229" s="234" t="s">
        <v>371</v>
      </c>
      <c r="F229" s="235" t="s">
        <v>372</v>
      </c>
      <c r="G229" s="236" t="s">
        <v>178</v>
      </c>
      <c r="H229" s="237">
        <v>1261.9500000000001</v>
      </c>
      <c r="I229" s="238"/>
      <c r="J229" s="239">
        <f>ROUND(I229*H229,2)</f>
        <v>0</v>
      </c>
      <c r="K229" s="240"/>
      <c r="L229" s="43"/>
      <c r="M229" s="241" t="s">
        <v>1</v>
      </c>
      <c r="N229" s="242" t="s">
        <v>43</v>
      </c>
      <c r="O229" s="90"/>
      <c r="P229" s="243">
        <f>O229*H229</f>
        <v>0</v>
      </c>
      <c r="Q229" s="243">
        <v>0</v>
      </c>
      <c r="R229" s="243">
        <f>Q229*H229</f>
        <v>0</v>
      </c>
      <c r="S229" s="243">
        <v>0</v>
      </c>
      <c r="T229" s="24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5" t="s">
        <v>227</v>
      </c>
      <c r="AT229" s="245" t="s">
        <v>138</v>
      </c>
      <c r="AU229" s="245" t="s">
        <v>88</v>
      </c>
      <c r="AY229" s="16" t="s">
        <v>137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6" t="s">
        <v>86</v>
      </c>
      <c r="BK229" s="246">
        <f>ROUND(I229*H229,2)</f>
        <v>0</v>
      </c>
      <c r="BL229" s="16" t="s">
        <v>227</v>
      </c>
      <c r="BM229" s="245" t="s">
        <v>373</v>
      </c>
    </row>
    <row r="230" s="2" customFormat="1" ht="16.5" customHeight="1">
      <c r="A230" s="37"/>
      <c r="B230" s="38"/>
      <c r="C230" s="275" t="s">
        <v>374</v>
      </c>
      <c r="D230" s="275" t="s">
        <v>292</v>
      </c>
      <c r="E230" s="276" t="s">
        <v>375</v>
      </c>
      <c r="F230" s="277" t="s">
        <v>376</v>
      </c>
      <c r="G230" s="278" t="s">
        <v>150</v>
      </c>
      <c r="H230" s="279">
        <v>8.3819999999999997</v>
      </c>
      <c r="I230" s="280"/>
      <c r="J230" s="281">
        <f>ROUND(I230*H230,2)</f>
        <v>0</v>
      </c>
      <c r="K230" s="282"/>
      <c r="L230" s="283"/>
      <c r="M230" s="284" t="s">
        <v>1</v>
      </c>
      <c r="N230" s="285" t="s">
        <v>43</v>
      </c>
      <c r="O230" s="90"/>
      <c r="P230" s="243">
        <f>O230*H230</f>
        <v>0</v>
      </c>
      <c r="Q230" s="243">
        <v>0.55000000000000004</v>
      </c>
      <c r="R230" s="243">
        <f>Q230*H230</f>
        <v>4.6101000000000001</v>
      </c>
      <c r="S230" s="243">
        <v>0</v>
      </c>
      <c r="T230" s="24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5" t="s">
        <v>295</v>
      </c>
      <c r="AT230" s="245" t="s">
        <v>292</v>
      </c>
      <c r="AU230" s="245" t="s">
        <v>88</v>
      </c>
      <c r="AY230" s="16" t="s">
        <v>137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6" t="s">
        <v>86</v>
      </c>
      <c r="BK230" s="246">
        <f>ROUND(I230*H230,2)</f>
        <v>0</v>
      </c>
      <c r="BL230" s="16" t="s">
        <v>227</v>
      </c>
      <c r="BM230" s="245" t="s">
        <v>377</v>
      </c>
    </row>
    <row r="231" s="13" customFormat="1">
      <c r="A231" s="13"/>
      <c r="B231" s="253"/>
      <c r="C231" s="254"/>
      <c r="D231" s="247" t="s">
        <v>152</v>
      </c>
      <c r="E231" s="255" t="s">
        <v>1</v>
      </c>
      <c r="F231" s="256" t="s">
        <v>378</v>
      </c>
      <c r="G231" s="254"/>
      <c r="H231" s="257">
        <v>1.0760000000000001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3" t="s">
        <v>152</v>
      </c>
      <c r="AU231" s="263" t="s">
        <v>88</v>
      </c>
      <c r="AV231" s="13" t="s">
        <v>88</v>
      </c>
      <c r="AW231" s="13" t="s">
        <v>34</v>
      </c>
      <c r="AX231" s="13" t="s">
        <v>78</v>
      </c>
      <c r="AY231" s="263" t="s">
        <v>137</v>
      </c>
    </row>
    <row r="232" s="13" customFormat="1">
      <c r="A232" s="13"/>
      <c r="B232" s="253"/>
      <c r="C232" s="254"/>
      <c r="D232" s="247" t="s">
        <v>152</v>
      </c>
      <c r="E232" s="255" t="s">
        <v>1</v>
      </c>
      <c r="F232" s="256" t="s">
        <v>379</v>
      </c>
      <c r="G232" s="254"/>
      <c r="H232" s="257">
        <v>0.93600000000000005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152</v>
      </c>
      <c r="AU232" s="263" t="s">
        <v>88</v>
      </c>
      <c r="AV232" s="13" t="s">
        <v>88</v>
      </c>
      <c r="AW232" s="13" t="s">
        <v>34</v>
      </c>
      <c r="AX232" s="13" t="s">
        <v>78</v>
      </c>
      <c r="AY232" s="263" t="s">
        <v>137</v>
      </c>
    </row>
    <row r="233" s="13" customFormat="1">
      <c r="A233" s="13"/>
      <c r="B233" s="253"/>
      <c r="C233" s="254"/>
      <c r="D233" s="247" t="s">
        <v>152</v>
      </c>
      <c r="E233" s="255" t="s">
        <v>1</v>
      </c>
      <c r="F233" s="256" t="s">
        <v>380</v>
      </c>
      <c r="G233" s="254"/>
      <c r="H233" s="257">
        <v>1.891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3" t="s">
        <v>152</v>
      </c>
      <c r="AU233" s="263" t="s">
        <v>88</v>
      </c>
      <c r="AV233" s="13" t="s">
        <v>88</v>
      </c>
      <c r="AW233" s="13" t="s">
        <v>34</v>
      </c>
      <c r="AX233" s="13" t="s">
        <v>78</v>
      </c>
      <c r="AY233" s="263" t="s">
        <v>137</v>
      </c>
    </row>
    <row r="234" s="13" customFormat="1">
      <c r="A234" s="13"/>
      <c r="B234" s="253"/>
      <c r="C234" s="254"/>
      <c r="D234" s="247" t="s">
        <v>152</v>
      </c>
      <c r="E234" s="255" t="s">
        <v>1</v>
      </c>
      <c r="F234" s="256" t="s">
        <v>381</v>
      </c>
      <c r="G234" s="254"/>
      <c r="H234" s="257">
        <v>1.236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3" t="s">
        <v>152</v>
      </c>
      <c r="AU234" s="263" t="s">
        <v>88</v>
      </c>
      <c r="AV234" s="13" t="s">
        <v>88</v>
      </c>
      <c r="AW234" s="13" t="s">
        <v>34</v>
      </c>
      <c r="AX234" s="13" t="s">
        <v>78</v>
      </c>
      <c r="AY234" s="263" t="s">
        <v>137</v>
      </c>
    </row>
    <row r="235" s="13" customFormat="1">
      <c r="A235" s="13"/>
      <c r="B235" s="253"/>
      <c r="C235" s="254"/>
      <c r="D235" s="247" t="s">
        <v>152</v>
      </c>
      <c r="E235" s="255" t="s">
        <v>1</v>
      </c>
      <c r="F235" s="256" t="s">
        <v>382</v>
      </c>
      <c r="G235" s="254"/>
      <c r="H235" s="257">
        <v>2.4809999999999999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3" t="s">
        <v>152</v>
      </c>
      <c r="AU235" s="263" t="s">
        <v>88</v>
      </c>
      <c r="AV235" s="13" t="s">
        <v>88</v>
      </c>
      <c r="AW235" s="13" t="s">
        <v>34</v>
      </c>
      <c r="AX235" s="13" t="s">
        <v>78</v>
      </c>
      <c r="AY235" s="263" t="s">
        <v>137</v>
      </c>
    </row>
    <row r="236" s="14" customFormat="1">
      <c r="A236" s="14"/>
      <c r="B236" s="264"/>
      <c r="C236" s="265"/>
      <c r="D236" s="247" t="s">
        <v>152</v>
      </c>
      <c r="E236" s="266" t="s">
        <v>1</v>
      </c>
      <c r="F236" s="267" t="s">
        <v>159</v>
      </c>
      <c r="G236" s="265"/>
      <c r="H236" s="268">
        <v>7.6200000000000001</v>
      </c>
      <c r="I236" s="269"/>
      <c r="J236" s="265"/>
      <c r="K236" s="265"/>
      <c r="L236" s="270"/>
      <c r="M236" s="271"/>
      <c r="N236" s="272"/>
      <c r="O236" s="272"/>
      <c r="P236" s="272"/>
      <c r="Q236" s="272"/>
      <c r="R236" s="272"/>
      <c r="S236" s="272"/>
      <c r="T236" s="27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4" t="s">
        <v>152</v>
      </c>
      <c r="AU236" s="274" t="s">
        <v>88</v>
      </c>
      <c r="AV236" s="14" t="s">
        <v>136</v>
      </c>
      <c r="AW236" s="14" t="s">
        <v>34</v>
      </c>
      <c r="AX236" s="14" t="s">
        <v>86</v>
      </c>
      <c r="AY236" s="274" t="s">
        <v>137</v>
      </c>
    </row>
    <row r="237" s="13" customFormat="1">
      <c r="A237" s="13"/>
      <c r="B237" s="253"/>
      <c r="C237" s="254"/>
      <c r="D237" s="247" t="s">
        <v>152</v>
      </c>
      <c r="E237" s="254"/>
      <c r="F237" s="256" t="s">
        <v>383</v>
      </c>
      <c r="G237" s="254"/>
      <c r="H237" s="257">
        <v>8.3819999999999997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3" t="s">
        <v>152</v>
      </c>
      <c r="AU237" s="263" t="s">
        <v>88</v>
      </c>
      <c r="AV237" s="13" t="s">
        <v>88</v>
      </c>
      <c r="AW237" s="13" t="s">
        <v>4</v>
      </c>
      <c r="AX237" s="13" t="s">
        <v>86</v>
      </c>
      <c r="AY237" s="263" t="s">
        <v>137</v>
      </c>
    </row>
    <row r="238" s="2" customFormat="1" ht="21.75" customHeight="1">
      <c r="A238" s="37"/>
      <c r="B238" s="38"/>
      <c r="C238" s="233" t="s">
        <v>384</v>
      </c>
      <c r="D238" s="233" t="s">
        <v>138</v>
      </c>
      <c r="E238" s="234" t="s">
        <v>385</v>
      </c>
      <c r="F238" s="235" t="s">
        <v>386</v>
      </c>
      <c r="G238" s="236" t="s">
        <v>194</v>
      </c>
      <c r="H238" s="237">
        <v>1440.7000000000001</v>
      </c>
      <c r="I238" s="238"/>
      <c r="J238" s="239">
        <f>ROUND(I238*H238,2)</f>
        <v>0</v>
      </c>
      <c r="K238" s="240"/>
      <c r="L238" s="43"/>
      <c r="M238" s="241" t="s">
        <v>1</v>
      </c>
      <c r="N238" s="242" t="s">
        <v>43</v>
      </c>
      <c r="O238" s="90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5" t="s">
        <v>227</v>
      </c>
      <c r="AT238" s="245" t="s">
        <v>138</v>
      </c>
      <c r="AU238" s="245" t="s">
        <v>88</v>
      </c>
      <c r="AY238" s="16" t="s">
        <v>137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6" t="s">
        <v>86</v>
      </c>
      <c r="BK238" s="246">
        <f>ROUND(I238*H238,2)</f>
        <v>0</v>
      </c>
      <c r="BL238" s="16" t="s">
        <v>227</v>
      </c>
      <c r="BM238" s="245" t="s">
        <v>387</v>
      </c>
    </row>
    <row r="239" s="2" customFormat="1" ht="16.5" customHeight="1">
      <c r="A239" s="37"/>
      <c r="B239" s="38"/>
      <c r="C239" s="275" t="s">
        <v>388</v>
      </c>
      <c r="D239" s="275" t="s">
        <v>292</v>
      </c>
      <c r="E239" s="276" t="s">
        <v>375</v>
      </c>
      <c r="F239" s="277" t="s">
        <v>376</v>
      </c>
      <c r="G239" s="278" t="s">
        <v>150</v>
      </c>
      <c r="H239" s="279">
        <v>5.7060000000000004</v>
      </c>
      <c r="I239" s="280"/>
      <c r="J239" s="281">
        <f>ROUND(I239*H239,2)</f>
        <v>0</v>
      </c>
      <c r="K239" s="282"/>
      <c r="L239" s="283"/>
      <c r="M239" s="284" t="s">
        <v>1</v>
      </c>
      <c r="N239" s="285" t="s">
        <v>43</v>
      </c>
      <c r="O239" s="90"/>
      <c r="P239" s="243">
        <f>O239*H239</f>
        <v>0</v>
      </c>
      <c r="Q239" s="243">
        <v>0.55000000000000004</v>
      </c>
      <c r="R239" s="243">
        <f>Q239*H239</f>
        <v>3.1383000000000005</v>
      </c>
      <c r="S239" s="243">
        <v>0</v>
      </c>
      <c r="T239" s="24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5" t="s">
        <v>295</v>
      </c>
      <c r="AT239" s="245" t="s">
        <v>292</v>
      </c>
      <c r="AU239" s="245" t="s">
        <v>88</v>
      </c>
      <c r="AY239" s="16" t="s">
        <v>137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6" t="s">
        <v>86</v>
      </c>
      <c r="BK239" s="246">
        <f>ROUND(I239*H239,2)</f>
        <v>0</v>
      </c>
      <c r="BL239" s="16" t="s">
        <v>227</v>
      </c>
      <c r="BM239" s="245" t="s">
        <v>389</v>
      </c>
    </row>
    <row r="240" s="13" customFormat="1">
      <c r="A240" s="13"/>
      <c r="B240" s="253"/>
      <c r="C240" s="254"/>
      <c r="D240" s="247" t="s">
        <v>152</v>
      </c>
      <c r="E240" s="255" t="s">
        <v>1</v>
      </c>
      <c r="F240" s="256" t="s">
        <v>390</v>
      </c>
      <c r="G240" s="254"/>
      <c r="H240" s="257">
        <v>5.1870000000000003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3" t="s">
        <v>152</v>
      </c>
      <c r="AU240" s="263" t="s">
        <v>88</v>
      </c>
      <c r="AV240" s="13" t="s">
        <v>88</v>
      </c>
      <c r="AW240" s="13" t="s">
        <v>34</v>
      </c>
      <c r="AX240" s="13" t="s">
        <v>86</v>
      </c>
      <c r="AY240" s="263" t="s">
        <v>137</v>
      </c>
    </row>
    <row r="241" s="13" customFormat="1">
      <c r="A241" s="13"/>
      <c r="B241" s="253"/>
      <c r="C241" s="254"/>
      <c r="D241" s="247" t="s">
        <v>152</v>
      </c>
      <c r="E241" s="254"/>
      <c r="F241" s="256" t="s">
        <v>391</v>
      </c>
      <c r="G241" s="254"/>
      <c r="H241" s="257">
        <v>5.7060000000000004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3" t="s">
        <v>152</v>
      </c>
      <c r="AU241" s="263" t="s">
        <v>88</v>
      </c>
      <c r="AV241" s="13" t="s">
        <v>88</v>
      </c>
      <c r="AW241" s="13" t="s">
        <v>4</v>
      </c>
      <c r="AX241" s="13" t="s">
        <v>86</v>
      </c>
      <c r="AY241" s="263" t="s">
        <v>137</v>
      </c>
    </row>
    <row r="242" s="2" customFormat="1" ht="21.75" customHeight="1">
      <c r="A242" s="37"/>
      <c r="B242" s="38"/>
      <c r="C242" s="233" t="s">
        <v>392</v>
      </c>
      <c r="D242" s="233" t="s">
        <v>138</v>
      </c>
      <c r="E242" s="234" t="s">
        <v>393</v>
      </c>
      <c r="F242" s="235" t="s">
        <v>394</v>
      </c>
      <c r="G242" s="236" t="s">
        <v>150</v>
      </c>
      <c r="H242" s="237">
        <v>45.648000000000003</v>
      </c>
      <c r="I242" s="238"/>
      <c r="J242" s="239">
        <f>ROUND(I242*H242,2)</f>
        <v>0</v>
      </c>
      <c r="K242" s="240"/>
      <c r="L242" s="43"/>
      <c r="M242" s="241" t="s">
        <v>1</v>
      </c>
      <c r="N242" s="242" t="s">
        <v>43</v>
      </c>
      <c r="O242" s="90"/>
      <c r="P242" s="243">
        <f>O242*H242</f>
        <v>0</v>
      </c>
      <c r="Q242" s="243">
        <v>0.023369999999999998</v>
      </c>
      <c r="R242" s="243">
        <f>Q242*H242</f>
        <v>1.0667937599999999</v>
      </c>
      <c r="S242" s="243">
        <v>0</v>
      </c>
      <c r="T242" s="24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5" t="s">
        <v>227</v>
      </c>
      <c r="AT242" s="245" t="s">
        <v>138</v>
      </c>
      <c r="AU242" s="245" t="s">
        <v>88</v>
      </c>
      <c r="AY242" s="16" t="s">
        <v>137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6" t="s">
        <v>86</v>
      </c>
      <c r="BK242" s="246">
        <f>ROUND(I242*H242,2)</f>
        <v>0</v>
      </c>
      <c r="BL242" s="16" t="s">
        <v>227</v>
      </c>
      <c r="BM242" s="245" t="s">
        <v>395</v>
      </c>
    </row>
    <row r="243" s="13" customFormat="1">
      <c r="A243" s="13"/>
      <c r="B243" s="253"/>
      <c r="C243" s="254"/>
      <c r="D243" s="247" t="s">
        <v>152</v>
      </c>
      <c r="E243" s="255" t="s">
        <v>1</v>
      </c>
      <c r="F243" s="256" t="s">
        <v>396</v>
      </c>
      <c r="G243" s="254"/>
      <c r="H243" s="257">
        <v>45.648000000000003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3" t="s">
        <v>152</v>
      </c>
      <c r="AU243" s="263" t="s">
        <v>88</v>
      </c>
      <c r="AV243" s="13" t="s">
        <v>88</v>
      </c>
      <c r="AW243" s="13" t="s">
        <v>34</v>
      </c>
      <c r="AX243" s="13" t="s">
        <v>86</v>
      </c>
      <c r="AY243" s="263" t="s">
        <v>137</v>
      </c>
    </row>
    <row r="244" s="2" customFormat="1" ht="21.75" customHeight="1">
      <c r="A244" s="37"/>
      <c r="B244" s="38"/>
      <c r="C244" s="233" t="s">
        <v>397</v>
      </c>
      <c r="D244" s="233" t="s">
        <v>138</v>
      </c>
      <c r="E244" s="234" t="s">
        <v>398</v>
      </c>
      <c r="F244" s="235" t="s">
        <v>399</v>
      </c>
      <c r="G244" s="236" t="s">
        <v>400</v>
      </c>
      <c r="H244" s="286"/>
      <c r="I244" s="238"/>
      <c r="J244" s="239">
        <f>ROUND(I244*H244,2)</f>
        <v>0</v>
      </c>
      <c r="K244" s="240"/>
      <c r="L244" s="43"/>
      <c r="M244" s="241" t="s">
        <v>1</v>
      </c>
      <c r="N244" s="242" t="s">
        <v>43</v>
      </c>
      <c r="O244" s="90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5" t="s">
        <v>227</v>
      </c>
      <c r="AT244" s="245" t="s">
        <v>138</v>
      </c>
      <c r="AU244" s="245" t="s">
        <v>88</v>
      </c>
      <c r="AY244" s="16" t="s">
        <v>137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6" t="s">
        <v>86</v>
      </c>
      <c r="BK244" s="246">
        <f>ROUND(I244*H244,2)</f>
        <v>0</v>
      </c>
      <c r="BL244" s="16" t="s">
        <v>227</v>
      </c>
      <c r="BM244" s="245" t="s">
        <v>401</v>
      </c>
    </row>
    <row r="245" s="12" customFormat="1" ht="22.8" customHeight="1">
      <c r="A245" s="12"/>
      <c r="B245" s="219"/>
      <c r="C245" s="220"/>
      <c r="D245" s="221" t="s">
        <v>77</v>
      </c>
      <c r="E245" s="251" t="s">
        <v>402</v>
      </c>
      <c r="F245" s="251" t="s">
        <v>403</v>
      </c>
      <c r="G245" s="220"/>
      <c r="H245" s="220"/>
      <c r="I245" s="223"/>
      <c r="J245" s="252">
        <f>BK245</f>
        <v>0</v>
      </c>
      <c r="K245" s="220"/>
      <c r="L245" s="225"/>
      <c r="M245" s="226"/>
      <c r="N245" s="227"/>
      <c r="O245" s="227"/>
      <c r="P245" s="228">
        <f>SUM(P246:P323)</f>
        <v>0</v>
      </c>
      <c r="Q245" s="227"/>
      <c r="R245" s="228">
        <f>SUM(R246:R323)</f>
        <v>11.927955499999998</v>
      </c>
      <c r="S245" s="227"/>
      <c r="T245" s="229">
        <f>SUM(T246:T323)</f>
        <v>6.3473330000000008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0" t="s">
        <v>88</v>
      </c>
      <c r="AT245" s="231" t="s">
        <v>77</v>
      </c>
      <c r="AU245" s="231" t="s">
        <v>86</v>
      </c>
      <c r="AY245" s="230" t="s">
        <v>137</v>
      </c>
      <c r="BK245" s="232">
        <f>SUM(BK246:BK323)</f>
        <v>0</v>
      </c>
    </row>
    <row r="246" s="2" customFormat="1" ht="16.5" customHeight="1">
      <c r="A246" s="37"/>
      <c r="B246" s="38"/>
      <c r="C246" s="233" t="s">
        <v>404</v>
      </c>
      <c r="D246" s="233" t="s">
        <v>138</v>
      </c>
      <c r="E246" s="234" t="s">
        <v>405</v>
      </c>
      <c r="F246" s="235" t="s">
        <v>406</v>
      </c>
      <c r="G246" s="236" t="s">
        <v>178</v>
      </c>
      <c r="H246" s="237">
        <v>1261.9500000000001</v>
      </c>
      <c r="I246" s="238"/>
      <c r="J246" s="239">
        <f>ROUND(I246*H246,2)</f>
        <v>0</v>
      </c>
      <c r="K246" s="240"/>
      <c r="L246" s="43"/>
      <c r="M246" s="241" t="s">
        <v>1</v>
      </c>
      <c r="N246" s="242" t="s">
        <v>43</v>
      </c>
      <c r="O246" s="90"/>
      <c r="P246" s="243">
        <f>O246*H246</f>
        <v>0</v>
      </c>
      <c r="Q246" s="243">
        <v>0</v>
      </c>
      <c r="R246" s="243">
        <f>Q246*H246</f>
        <v>0</v>
      </c>
      <c r="S246" s="243">
        <v>0.0031199999999999999</v>
      </c>
      <c r="T246" s="244">
        <f>S246*H246</f>
        <v>3.937284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5" t="s">
        <v>227</v>
      </c>
      <c r="AT246" s="245" t="s">
        <v>138</v>
      </c>
      <c r="AU246" s="245" t="s">
        <v>88</v>
      </c>
      <c r="AY246" s="16" t="s">
        <v>137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6" t="s">
        <v>86</v>
      </c>
      <c r="BK246" s="246">
        <f>ROUND(I246*H246,2)</f>
        <v>0</v>
      </c>
      <c r="BL246" s="16" t="s">
        <v>227</v>
      </c>
      <c r="BM246" s="245" t="s">
        <v>407</v>
      </c>
    </row>
    <row r="247" s="2" customFormat="1" ht="21.75" customHeight="1">
      <c r="A247" s="37"/>
      <c r="B247" s="38"/>
      <c r="C247" s="233" t="s">
        <v>408</v>
      </c>
      <c r="D247" s="233" t="s">
        <v>138</v>
      </c>
      <c r="E247" s="234" t="s">
        <v>409</v>
      </c>
      <c r="F247" s="235" t="s">
        <v>410</v>
      </c>
      <c r="G247" s="236" t="s">
        <v>178</v>
      </c>
      <c r="H247" s="237">
        <v>411.85000000000002</v>
      </c>
      <c r="I247" s="238"/>
      <c r="J247" s="239">
        <f>ROUND(I247*H247,2)</f>
        <v>0</v>
      </c>
      <c r="K247" s="240"/>
      <c r="L247" s="43"/>
      <c r="M247" s="241" t="s">
        <v>1</v>
      </c>
      <c r="N247" s="242" t="s">
        <v>43</v>
      </c>
      <c r="O247" s="90"/>
      <c r="P247" s="243">
        <f>O247*H247</f>
        <v>0</v>
      </c>
      <c r="Q247" s="243">
        <v>0.0066100000000000004</v>
      </c>
      <c r="R247" s="243">
        <f>Q247*H247</f>
        <v>2.7223285000000002</v>
      </c>
      <c r="S247" s="243">
        <v>0</v>
      </c>
      <c r="T247" s="24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45" t="s">
        <v>227</v>
      </c>
      <c r="AT247" s="245" t="s">
        <v>138</v>
      </c>
      <c r="AU247" s="245" t="s">
        <v>88</v>
      </c>
      <c r="AY247" s="16" t="s">
        <v>137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6" t="s">
        <v>86</v>
      </c>
      <c r="BK247" s="246">
        <f>ROUND(I247*H247,2)</f>
        <v>0</v>
      </c>
      <c r="BL247" s="16" t="s">
        <v>227</v>
      </c>
      <c r="BM247" s="245" t="s">
        <v>411</v>
      </c>
    </row>
    <row r="248" s="2" customFormat="1">
      <c r="A248" s="37"/>
      <c r="B248" s="38"/>
      <c r="C248" s="39"/>
      <c r="D248" s="247" t="s">
        <v>142</v>
      </c>
      <c r="E248" s="39"/>
      <c r="F248" s="248" t="s">
        <v>412</v>
      </c>
      <c r="G248" s="39"/>
      <c r="H248" s="39"/>
      <c r="I248" s="143"/>
      <c r="J248" s="39"/>
      <c r="K248" s="39"/>
      <c r="L248" s="43"/>
      <c r="M248" s="249"/>
      <c r="N248" s="250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142</v>
      </c>
      <c r="AU248" s="16" t="s">
        <v>88</v>
      </c>
    </row>
    <row r="249" s="13" customFormat="1">
      <c r="A249" s="13"/>
      <c r="B249" s="253"/>
      <c r="C249" s="254"/>
      <c r="D249" s="247" t="s">
        <v>152</v>
      </c>
      <c r="E249" s="255" t="s">
        <v>1</v>
      </c>
      <c r="F249" s="256" t="s">
        <v>320</v>
      </c>
      <c r="G249" s="254"/>
      <c r="H249" s="257">
        <v>411.85000000000002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3" t="s">
        <v>152</v>
      </c>
      <c r="AU249" s="263" t="s">
        <v>88</v>
      </c>
      <c r="AV249" s="13" t="s">
        <v>88</v>
      </c>
      <c r="AW249" s="13" t="s">
        <v>34</v>
      </c>
      <c r="AX249" s="13" t="s">
        <v>86</v>
      </c>
      <c r="AY249" s="263" t="s">
        <v>137</v>
      </c>
    </row>
    <row r="250" s="2" customFormat="1" ht="33" customHeight="1">
      <c r="A250" s="37"/>
      <c r="B250" s="38"/>
      <c r="C250" s="233" t="s">
        <v>413</v>
      </c>
      <c r="D250" s="233" t="s">
        <v>138</v>
      </c>
      <c r="E250" s="234" t="s">
        <v>414</v>
      </c>
      <c r="F250" s="235" t="s">
        <v>415</v>
      </c>
      <c r="G250" s="236" t="s">
        <v>178</v>
      </c>
      <c r="H250" s="237">
        <v>850.10000000000002</v>
      </c>
      <c r="I250" s="238"/>
      <c r="J250" s="239">
        <f>ROUND(I250*H250,2)</f>
        <v>0</v>
      </c>
      <c r="K250" s="240"/>
      <c r="L250" s="43"/>
      <c r="M250" s="241" t="s">
        <v>1</v>
      </c>
      <c r="N250" s="242" t="s">
        <v>43</v>
      </c>
      <c r="O250" s="90"/>
      <c r="P250" s="243">
        <f>O250*H250</f>
        <v>0</v>
      </c>
      <c r="Q250" s="243">
        <v>0.0064999999999999997</v>
      </c>
      <c r="R250" s="243">
        <f>Q250*H250</f>
        <v>5.5256499999999997</v>
      </c>
      <c r="S250" s="243">
        <v>0</v>
      </c>
      <c r="T250" s="24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5" t="s">
        <v>227</v>
      </c>
      <c r="AT250" s="245" t="s">
        <v>138</v>
      </c>
      <c r="AU250" s="245" t="s">
        <v>88</v>
      </c>
      <c r="AY250" s="16" t="s">
        <v>137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6" t="s">
        <v>86</v>
      </c>
      <c r="BK250" s="246">
        <f>ROUND(I250*H250,2)</f>
        <v>0</v>
      </c>
      <c r="BL250" s="16" t="s">
        <v>227</v>
      </c>
      <c r="BM250" s="245" t="s">
        <v>416</v>
      </c>
    </row>
    <row r="251" s="2" customFormat="1">
      <c r="A251" s="37"/>
      <c r="B251" s="38"/>
      <c r="C251" s="39"/>
      <c r="D251" s="247" t="s">
        <v>142</v>
      </c>
      <c r="E251" s="39"/>
      <c r="F251" s="248" t="s">
        <v>417</v>
      </c>
      <c r="G251" s="39"/>
      <c r="H251" s="39"/>
      <c r="I251" s="143"/>
      <c r="J251" s="39"/>
      <c r="K251" s="39"/>
      <c r="L251" s="43"/>
      <c r="M251" s="249"/>
      <c r="N251" s="250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142</v>
      </c>
      <c r="AU251" s="16" t="s">
        <v>88</v>
      </c>
    </row>
    <row r="252" s="13" customFormat="1">
      <c r="A252" s="13"/>
      <c r="B252" s="253"/>
      <c r="C252" s="254"/>
      <c r="D252" s="247" t="s">
        <v>152</v>
      </c>
      <c r="E252" s="255" t="s">
        <v>1</v>
      </c>
      <c r="F252" s="256" t="s">
        <v>316</v>
      </c>
      <c r="G252" s="254"/>
      <c r="H252" s="257">
        <v>177.09999999999999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3" t="s">
        <v>152</v>
      </c>
      <c r="AU252" s="263" t="s">
        <v>88</v>
      </c>
      <c r="AV252" s="13" t="s">
        <v>88</v>
      </c>
      <c r="AW252" s="13" t="s">
        <v>34</v>
      </c>
      <c r="AX252" s="13" t="s">
        <v>78</v>
      </c>
      <c r="AY252" s="263" t="s">
        <v>137</v>
      </c>
    </row>
    <row r="253" s="13" customFormat="1">
      <c r="A253" s="13"/>
      <c r="B253" s="253"/>
      <c r="C253" s="254"/>
      <c r="D253" s="247" t="s">
        <v>152</v>
      </c>
      <c r="E253" s="255" t="s">
        <v>1</v>
      </c>
      <c r="F253" s="256" t="s">
        <v>317</v>
      </c>
      <c r="G253" s="254"/>
      <c r="H253" s="257">
        <v>156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3" t="s">
        <v>152</v>
      </c>
      <c r="AU253" s="263" t="s">
        <v>88</v>
      </c>
      <c r="AV253" s="13" t="s">
        <v>88</v>
      </c>
      <c r="AW253" s="13" t="s">
        <v>34</v>
      </c>
      <c r="AX253" s="13" t="s">
        <v>78</v>
      </c>
      <c r="AY253" s="263" t="s">
        <v>137</v>
      </c>
    </row>
    <row r="254" s="13" customFormat="1">
      <c r="A254" s="13"/>
      <c r="B254" s="253"/>
      <c r="C254" s="254"/>
      <c r="D254" s="247" t="s">
        <v>152</v>
      </c>
      <c r="E254" s="255" t="s">
        <v>1</v>
      </c>
      <c r="F254" s="256" t="s">
        <v>318</v>
      </c>
      <c r="G254" s="254"/>
      <c r="H254" s="257">
        <v>311.07999999999998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3" t="s">
        <v>152</v>
      </c>
      <c r="AU254" s="263" t="s">
        <v>88</v>
      </c>
      <c r="AV254" s="13" t="s">
        <v>88</v>
      </c>
      <c r="AW254" s="13" t="s">
        <v>34</v>
      </c>
      <c r="AX254" s="13" t="s">
        <v>78</v>
      </c>
      <c r="AY254" s="263" t="s">
        <v>137</v>
      </c>
    </row>
    <row r="255" s="13" customFormat="1">
      <c r="A255" s="13"/>
      <c r="B255" s="253"/>
      <c r="C255" s="254"/>
      <c r="D255" s="247" t="s">
        <v>152</v>
      </c>
      <c r="E255" s="255" t="s">
        <v>1</v>
      </c>
      <c r="F255" s="256" t="s">
        <v>319</v>
      </c>
      <c r="G255" s="254"/>
      <c r="H255" s="257">
        <v>205.91999999999999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152</v>
      </c>
      <c r="AU255" s="263" t="s">
        <v>88</v>
      </c>
      <c r="AV255" s="13" t="s">
        <v>88</v>
      </c>
      <c r="AW255" s="13" t="s">
        <v>34</v>
      </c>
      <c r="AX255" s="13" t="s">
        <v>78</v>
      </c>
      <c r="AY255" s="263" t="s">
        <v>137</v>
      </c>
    </row>
    <row r="256" s="14" customFormat="1">
      <c r="A256" s="14"/>
      <c r="B256" s="264"/>
      <c r="C256" s="265"/>
      <c r="D256" s="247" t="s">
        <v>152</v>
      </c>
      <c r="E256" s="266" t="s">
        <v>1</v>
      </c>
      <c r="F256" s="267" t="s">
        <v>159</v>
      </c>
      <c r="G256" s="265"/>
      <c r="H256" s="268">
        <v>850.10000000000002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4" t="s">
        <v>152</v>
      </c>
      <c r="AU256" s="274" t="s">
        <v>88</v>
      </c>
      <c r="AV256" s="14" t="s">
        <v>136</v>
      </c>
      <c r="AW256" s="14" t="s">
        <v>34</v>
      </c>
      <c r="AX256" s="14" t="s">
        <v>86</v>
      </c>
      <c r="AY256" s="274" t="s">
        <v>137</v>
      </c>
    </row>
    <row r="257" s="2" customFormat="1" ht="21.75" customHeight="1">
      <c r="A257" s="37"/>
      <c r="B257" s="38"/>
      <c r="C257" s="233" t="s">
        <v>418</v>
      </c>
      <c r="D257" s="233" t="s">
        <v>138</v>
      </c>
      <c r="E257" s="234" t="s">
        <v>419</v>
      </c>
      <c r="F257" s="235" t="s">
        <v>420</v>
      </c>
      <c r="G257" s="236" t="s">
        <v>194</v>
      </c>
      <c r="H257" s="237">
        <v>80.200000000000003</v>
      </c>
      <c r="I257" s="238"/>
      <c r="J257" s="239">
        <f>ROUND(I257*H257,2)</f>
        <v>0</v>
      </c>
      <c r="K257" s="240"/>
      <c r="L257" s="43"/>
      <c r="M257" s="241" t="s">
        <v>1</v>
      </c>
      <c r="N257" s="242" t="s">
        <v>43</v>
      </c>
      <c r="O257" s="90"/>
      <c r="P257" s="243">
        <f>O257*H257</f>
        <v>0</v>
      </c>
      <c r="Q257" s="243">
        <v>0</v>
      </c>
      <c r="R257" s="243">
        <f>Q257*H257</f>
        <v>0</v>
      </c>
      <c r="S257" s="243">
        <v>0.0033800000000000002</v>
      </c>
      <c r="T257" s="244">
        <f>S257*H257</f>
        <v>0.27107600000000004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5" t="s">
        <v>227</v>
      </c>
      <c r="AT257" s="245" t="s">
        <v>138</v>
      </c>
      <c r="AU257" s="245" t="s">
        <v>88</v>
      </c>
      <c r="AY257" s="16" t="s">
        <v>137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6" t="s">
        <v>86</v>
      </c>
      <c r="BK257" s="246">
        <f>ROUND(I257*H257,2)</f>
        <v>0</v>
      </c>
      <c r="BL257" s="16" t="s">
        <v>227</v>
      </c>
      <c r="BM257" s="245" t="s">
        <v>421</v>
      </c>
    </row>
    <row r="258" s="13" customFormat="1">
      <c r="A258" s="13"/>
      <c r="B258" s="253"/>
      <c r="C258" s="254"/>
      <c r="D258" s="247" t="s">
        <v>152</v>
      </c>
      <c r="E258" s="255" t="s">
        <v>1</v>
      </c>
      <c r="F258" s="256" t="s">
        <v>422</v>
      </c>
      <c r="G258" s="254"/>
      <c r="H258" s="257">
        <v>80.200000000000003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3" t="s">
        <v>152</v>
      </c>
      <c r="AU258" s="263" t="s">
        <v>88</v>
      </c>
      <c r="AV258" s="13" t="s">
        <v>88</v>
      </c>
      <c r="AW258" s="13" t="s">
        <v>34</v>
      </c>
      <c r="AX258" s="13" t="s">
        <v>86</v>
      </c>
      <c r="AY258" s="263" t="s">
        <v>137</v>
      </c>
    </row>
    <row r="259" s="2" customFormat="1" ht="21.75" customHeight="1">
      <c r="A259" s="37"/>
      <c r="B259" s="38"/>
      <c r="C259" s="233" t="s">
        <v>423</v>
      </c>
      <c r="D259" s="233" t="s">
        <v>138</v>
      </c>
      <c r="E259" s="234" t="s">
        <v>424</v>
      </c>
      <c r="F259" s="235" t="s">
        <v>425</v>
      </c>
      <c r="G259" s="236" t="s">
        <v>194</v>
      </c>
      <c r="H259" s="237">
        <v>80.200000000000003</v>
      </c>
      <c r="I259" s="238"/>
      <c r="J259" s="239">
        <f>ROUND(I259*H259,2)</f>
        <v>0</v>
      </c>
      <c r="K259" s="240"/>
      <c r="L259" s="43"/>
      <c r="M259" s="241" t="s">
        <v>1</v>
      </c>
      <c r="N259" s="242" t="s">
        <v>43</v>
      </c>
      <c r="O259" s="90"/>
      <c r="P259" s="243">
        <f>O259*H259</f>
        <v>0</v>
      </c>
      <c r="Q259" s="243">
        <v>0.0040600000000000002</v>
      </c>
      <c r="R259" s="243">
        <f>Q259*H259</f>
        <v>0.32561200000000001</v>
      </c>
      <c r="S259" s="243">
        <v>0</v>
      </c>
      <c r="T259" s="24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5" t="s">
        <v>227</v>
      </c>
      <c r="AT259" s="245" t="s">
        <v>138</v>
      </c>
      <c r="AU259" s="245" t="s">
        <v>88</v>
      </c>
      <c r="AY259" s="16" t="s">
        <v>137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6" t="s">
        <v>86</v>
      </c>
      <c r="BK259" s="246">
        <f>ROUND(I259*H259,2)</f>
        <v>0</v>
      </c>
      <c r="BL259" s="16" t="s">
        <v>227</v>
      </c>
      <c r="BM259" s="245" t="s">
        <v>426</v>
      </c>
    </row>
    <row r="260" s="2" customFormat="1">
      <c r="A260" s="37"/>
      <c r="B260" s="38"/>
      <c r="C260" s="39"/>
      <c r="D260" s="247" t="s">
        <v>142</v>
      </c>
      <c r="E260" s="39"/>
      <c r="F260" s="248" t="s">
        <v>427</v>
      </c>
      <c r="G260" s="39"/>
      <c r="H260" s="39"/>
      <c r="I260" s="143"/>
      <c r="J260" s="39"/>
      <c r="K260" s="39"/>
      <c r="L260" s="43"/>
      <c r="M260" s="249"/>
      <c r="N260" s="250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142</v>
      </c>
      <c r="AU260" s="16" t="s">
        <v>88</v>
      </c>
    </row>
    <row r="261" s="2" customFormat="1" ht="16.5" customHeight="1">
      <c r="A261" s="37"/>
      <c r="B261" s="38"/>
      <c r="C261" s="233" t="s">
        <v>428</v>
      </c>
      <c r="D261" s="233" t="s">
        <v>138</v>
      </c>
      <c r="E261" s="234" t="s">
        <v>429</v>
      </c>
      <c r="F261" s="235" t="s">
        <v>430</v>
      </c>
      <c r="G261" s="236" t="s">
        <v>194</v>
      </c>
      <c r="H261" s="237">
        <v>44</v>
      </c>
      <c r="I261" s="238"/>
      <c r="J261" s="239">
        <f>ROUND(I261*H261,2)</f>
        <v>0</v>
      </c>
      <c r="K261" s="240"/>
      <c r="L261" s="43"/>
      <c r="M261" s="241" t="s">
        <v>1</v>
      </c>
      <c r="N261" s="242" t="s">
        <v>43</v>
      </c>
      <c r="O261" s="90"/>
      <c r="P261" s="243">
        <f>O261*H261</f>
        <v>0</v>
      </c>
      <c r="Q261" s="243">
        <v>0</v>
      </c>
      <c r="R261" s="243">
        <f>Q261*H261</f>
        <v>0</v>
      </c>
      <c r="S261" s="243">
        <v>0.00348</v>
      </c>
      <c r="T261" s="244">
        <f>S261*H261</f>
        <v>0.15312000000000001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5" t="s">
        <v>227</v>
      </c>
      <c r="AT261" s="245" t="s">
        <v>138</v>
      </c>
      <c r="AU261" s="245" t="s">
        <v>88</v>
      </c>
      <c r="AY261" s="16" t="s">
        <v>137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6" t="s">
        <v>86</v>
      </c>
      <c r="BK261" s="246">
        <f>ROUND(I261*H261,2)</f>
        <v>0</v>
      </c>
      <c r="BL261" s="16" t="s">
        <v>227</v>
      </c>
      <c r="BM261" s="245" t="s">
        <v>431</v>
      </c>
    </row>
    <row r="262" s="13" customFormat="1">
      <c r="A262" s="13"/>
      <c r="B262" s="253"/>
      <c r="C262" s="254"/>
      <c r="D262" s="247" t="s">
        <v>152</v>
      </c>
      <c r="E262" s="255" t="s">
        <v>1</v>
      </c>
      <c r="F262" s="256" t="s">
        <v>432</v>
      </c>
      <c r="G262" s="254"/>
      <c r="H262" s="257">
        <v>44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3" t="s">
        <v>152</v>
      </c>
      <c r="AU262" s="263" t="s">
        <v>88</v>
      </c>
      <c r="AV262" s="13" t="s">
        <v>88</v>
      </c>
      <c r="AW262" s="13" t="s">
        <v>34</v>
      </c>
      <c r="AX262" s="13" t="s">
        <v>86</v>
      </c>
      <c r="AY262" s="263" t="s">
        <v>137</v>
      </c>
    </row>
    <row r="263" s="2" customFormat="1" ht="21.75" customHeight="1">
      <c r="A263" s="37"/>
      <c r="B263" s="38"/>
      <c r="C263" s="233" t="s">
        <v>433</v>
      </c>
      <c r="D263" s="233" t="s">
        <v>138</v>
      </c>
      <c r="E263" s="234" t="s">
        <v>434</v>
      </c>
      <c r="F263" s="235" t="s">
        <v>435</v>
      </c>
      <c r="G263" s="236" t="s">
        <v>194</v>
      </c>
      <c r="H263" s="237">
        <v>44</v>
      </c>
      <c r="I263" s="238"/>
      <c r="J263" s="239">
        <f>ROUND(I263*H263,2)</f>
        <v>0</v>
      </c>
      <c r="K263" s="240"/>
      <c r="L263" s="43"/>
      <c r="M263" s="241" t="s">
        <v>1</v>
      </c>
      <c r="N263" s="242" t="s">
        <v>43</v>
      </c>
      <c r="O263" s="90"/>
      <c r="P263" s="243">
        <f>O263*H263</f>
        <v>0</v>
      </c>
      <c r="Q263" s="243">
        <v>0.0043400000000000001</v>
      </c>
      <c r="R263" s="243">
        <f>Q263*H263</f>
        <v>0.19096000000000002</v>
      </c>
      <c r="S263" s="243">
        <v>0</v>
      </c>
      <c r="T263" s="24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5" t="s">
        <v>227</v>
      </c>
      <c r="AT263" s="245" t="s">
        <v>138</v>
      </c>
      <c r="AU263" s="245" t="s">
        <v>88</v>
      </c>
      <c r="AY263" s="16" t="s">
        <v>137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6" t="s">
        <v>86</v>
      </c>
      <c r="BK263" s="246">
        <f>ROUND(I263*H263,2)</f>
        <v>0</v>
      </c>
      <c r="BL263" s="16" t="s">
        <v>227</v>
      </c>
      <c r="BM263" s="245" t="s">
        <v>436</v>
      </c>
    </row>
    <row r="264" s="2" customFormat="1">
      <c r="A264" s="37"/>
      <c r="B264" s="38"/>
      <c r="C264" s="39"/>
      <c r="D264" s="247" t="s">
        <v>142</v>
      </c>
      <c r="E264" s="39"/>
      <c r="F264" s="248" t="s">
        <v>427</v>
      </c>
      <c r="G264" s="39"/>
      <c r="H264" s="39"/>
      <c r="I264" s="143"/>
      <c r="J264" s="39"/>
      <c r="K264" s="39"/>
      <c r="L264" s="43"/>
      <c r="M264" s="249"/>
      <c r="N264" s="250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142</v>
      </c>
      <c r="AU264" s="16" t="s">
        <v>88</v>
      </c>
    </row>
    <row r="265" s="2" customFormat="1" ht="16.5" customHeight="1">
      <c r="A265" s="37"/>
      <c r="B265" s="38"/>
      <c r="C265" s="233" t="s">
        <v>437</v>
      </c>
      <c r="D265" s="233" t="s">
        <v>138</v>
      </c>
      <c r="E265" s="234" t="s">
        <v>438</v>
      </c>
      <c r="F265" s="235" t="s">
        <v>439</v>
      </c>
      <c r="G265" s="236" t="s">
        <v>194</v>
      </c>
      <c r="H265" s="237">
        <v>73</v>
      </c>
      <c r="I265" s="238"/>
      <c r="J265" s="239">
        <f>ROUND(I265*H265,2)</f>
        <v>0</v>
      </c>
      <c r="K265" s="240"/>
      <c r="L265" s="43"/>
      <c r="M265" s="241" t="s">
        <v>1</v>
      </c>
      <c r="N265" s="242" t="s">
        <v>43</v>
      </c>
      <c r="O265" s="90"/>
      <c r="P265" s="243">
        <f>O265*H265</f>
        <v>0</v>
      </c>
      <c r="Q265" s="243">
        <v>0</v>
      </c>
      <c r="R265" s="243">
        <f>Q265*H265</f>
        <v>0</v>
      </c>
      <c r="S265" s="243">
        <v>0.0016999999999999999</v>
      </c>
      <c r="T265" s="244">
        <f>S265*H265</f>
        <v>0.12409999999999999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5" t="s">
        <v>227</v>
      </c>
      <c r="AT265" s="245" t="s">
        <v>138</v>
      </c>
      <c r="AU265" s="245" t="s">
        <v>88</v>
      </c>
      <c r="AY265" s="16" t="s">
        <v>137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6" t="s">
        <v>86</v>
      </c>
      <c r="BK265" s="246">
        <f>ROUND(I265*H265,2)</f>
        <v>0</v>
      </c>
      <c r="BL265" s="16" t="s">
        <v>227</v>
      </c>
      <c r="BM265" s="245" t="s">
        <v>440</v>
      </c>
    </row>
    <row r="266" s="13" customFormat="1">
      <c r="A266" s="13"/>
      <c r="B266" s="253"/>
      <c r="C266" s="254"/>
      <c r="D266" s="247" t="s">
        <v>152</v>
      </c>
      <c r="E266" s="255" t="s">
        <v>1</v>
      </c>
      <c r="F266" s="256" t="s">
        <v>441</v>
      </c>
      <c r="G266" s="254"/>
      <c r="H266" s="257">
        <v>73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3" t="s">
        <v>152</v>
      </c>
      <c r="AU266" s="263" t="s">
        <v>88</v>
      </c>
      <c r="AV266" s="13" t="s">
        <v>88</v>
      </c>
      <c r="AW266" s="13" t="s">
        <v>34</v>
      </c>
      <c r="AX266" s="13" t="s">
        <v>86</v>
      </c>
      <c r="AY266" s="263" t="s">
        <v>137</v>
      </c>
    </row>
    <row r="267" s="2" customFormat="1" ht="21.75" customHeight="1">
      <c r="A267" s="37"/>
      <c r="B267" s="38"/>
      <c r="C267" s="233" t="s">
        <v>442</v>
      </c>
      <c r="D267" s="233" t="s">
        <v>138</v>
      </c>
      <c r="E267" s="234" t="s">
        <v>443</v>
      </c>
      <c r="F267" s="235" t="s">
        <v>444</v>
      </c>
      <c r="G267" s="236" t="s">
        <v>194</v>
      </c>
      <c r="H267" s="237">
        <v>73</v>
      </c>
      <c r="I267" s="238"/>
      <c r="J267" s="239">
        <f>ROUND(I267*H267,2)</f>
        <v>0</v>
      </c>
      <c r="K267" s="240"/>
      <c r="L267" s="43"/>
      <c r="M267" s="241" t="s">
        <v>1</v>
      </c>
      <c r="N267" s="242" t="s">
        <v>43</v>
      </c>
      <c r="O267" s="90"/>
      <c r="P267" s="243">
        <f>O267*H267</f>
        <v>0</v>
      </c>
      <c r="Q267" s="243">
        <v>0.00347</v>
      </c>
      <c r="R267" s="243">
        <f>Q267*H267</f>
        <v>0.25330999999999998</v>
      </c>
      <c r="S267" s="243">
        <v>0</v>
      </c>
      <c r="T267" s="24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5" t="s">
        <v>227</v>
      </c>
      <c r="AT267" s="245" t="s">
        <v>138</v>
      </c>
      <c r="AU267" s="245" t="s">
        <v>88</v>
      </c>
      <c r="AY267" s="16" t="s">
        <v>137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16" t="s">
        <v>86</v>
      </c>
      <c r="BK267" s="246">
        <f>ROUND(I267*H267,2)</f>
        <v>0</v>
      </c>
      <c r="BL267" s="16" t="s">
        <v>227</v>
      </c>
      <c r="BM267" s="245" t="s">
        <v>445</v>
      </c>
    </row>
    <row r="268" s="2" customFormat="1">
      <c r="A268" s="37"/>
      <c r="B268" s="38"/>
      <c r="C268" s="39"/>
      <c r="D268" s="247" t="s">
        <v>142</v>
      </c>
      <c r="E268" s="39"/>
      <c r="F268" s="248" t="s">
        <v>427</v>
      </c>
      <c r="G268" s="39"/>
      <c r="H268" s="39"/>
      <c r="I268" s="143"/>
      <c r="J268" s="39"/>
      <c r="K268" s="39"/>
      <c r="L268" s="43"/>
      <c r="M268" s="249"/>
      <c r="N268" s="250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142</v>
      </c>
      <c r="AU268" s="16" t="s">
        <v>88</v>
      </c>
    </row>
    <row r="269" s="2" customFormat="1" ht="16.5" customHeight="1">
      <c r="A269" s="37"/>
      <c r="B269" s="38"/>
      <c r="C269" s="233" t="s">
        <v>446</v>
      </c>
      <c r="D269" s="233" t="s">
        <v>138</v>
      </c>
      <c r="E269" s="234" t="s">
        <v>447</v>
      </c>
      <c r="F269" s="235" t="s">
        <v>448</v>
      </c>
      <c r="G269" s="236" t="s">
        <v>194</v>
      </c>
      <c r="H269" s="237">
        <v>172.5</v>
      </c>
      <c r="I269" s="238"/>
      <c r="J269" s="239">
        <f>ROUND(I269*H269,2)</f>
        <v>0</v>
      </c>
      <c r="K269" s="240"/>
      <c r="L269" s="43"/>
      <c r="M269" s="241" t="s">
        <v>1</v>
      </c>
      <c r="N269" s="242" t="s">
        <v>43</v>
      </c>
      <c r="O269" s="90"/>
      <c r="P269" s="243">
        <f>O269*H269</f>
        <v>0</v>
      </c>
      <c r="Q269" s="243">
        <v>0</v>
      </c>
      <c r="R269" s="243">
        <f>Q269*H269</f>
        <v>0</v>
      </c>
      <c r="S269" s="243">
        <v>0.0017700000000000001</v>
      </c>
      <c r="T269" s="244">
        <f>S269*H269</f>
        <v>0.30532500000000001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5" t="s">
        <v>227</v>
      </c>
      <c r="AT269" s="245" t="s">
        <v>138</v>
      </c>
      <c r="AU269" s="245" t="s">
        <v>88</v>
      </c>
      <c r="AY269" s="16" t="s">
        <v>137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6" t="s">
        <v>86</v>
      </c>
      <c r="BK269" s="246">
        <f>ROUND(I269*H269,2)</f>
        <v>0</v>
      </c>
      <c r="BL269" s="16" t="s">
        <v>227</v>
      </c>
      <c r="BM269" s="245" t="s">
        <v>449</v>
      </c>
    </row>
    <row r="270" s="13" customFormat="1">
      <c r="A270" s="13"/>
      <c r="B270" s="253"/>
      <c r="C270" s="254"/>
      <c r="D270" s="247" t="s">
        <v>152</v>
      </c>
      <c r="E270" s="255" t="s">
        <v>1</v>
      </c>
      <c r="F270" s="256" t="s">
        <v>450</v>
      </c>
      <c r="G270" s="254"/>
      <c r="H270" s="257">
        <v>23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3" t="s">
        <v>152</v>
      </c>
      <c r="AU270" s="263" t="s">
        <v>88</v>
      </c>
      <c r="AV270" s="13" t="s">
        <v>88</v>
      </c>
      <c r="AW270" s="13" t="s">
        <v>34</v>
      </c>
      <c r="AX270" s="13" t="s">
        <v>78</v>
      </c>
      <c r="AY270" s="263" t="s">
        <v>137</v>
      </c>
    </row>
    <row r="271" s="13" customFormat="1">
      <c r="A271" s="13"/>
      <c r="B271" s="253"/>
      <c r="C271" s="254"/>
      <c r="D271" s="247" t="s">
        <v>152</v>
      </c>
      <c r="E271" s="255" t="s">
        <v>1</v>
      </c>
      <c r="F271" s="256" t="s">
        <v>451</v>
      </c>
      <c r="G271" s="254"/>
      <c r="H271" s="257">
        <v>12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3" t="s">
        <v>152</v>
      </c>
      <c r="AU271" s="263" t="s">
        <v>88</v>
      </c>
      <c r="AV271" s="13" t="s">
        <v>88</v>
      </c>
      <c r="AW271" s="13" t="s">
        <v>34</v>
      </c>
      <c r="AX271" s="13" t="s">
        <v>78</v>
      </c>
      <c r="AY271" s="263" t="s">
        <v>137</v>
      </c>
    </row>
    <row r="272" s="13" customFormat="1">
      <c r="A272" s="13"/>
      <c r="B272" s="253"/>
      <c r="C272" s="254"/>
      <c r="D272" s="247" t="s">
        <v>152</v>
      </c>
      <c r="E272" s="255" t="s">
        <v>1</v>
      </c>
      <c r="F272" s="256" t="s">
        <v>452</v>
      </c>
      <c r="G272" s="254"/>
      <c r="H272" s="257">
        <v>40.399999999999999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3" t="s">
        <v>152</v>
      </c>
      <c r="AU272" s="263" t="s">
        <v>88</v>
      </c>
      <c r="AV272" s="13" t="s">
        <v>88</v>
      </c>
      <c r="AW272" s="13" t="s">
        <v>34</v>
      </c>
      <c r="AX272" s="13" t="s">
        <v>78</v>
      </c>
      <c r="AY272" s="263" t="s">
        <v>137</v>
      </c>
    </row>
    <row r="273" s="13" customFormat="1">
      <c r="A273" s="13"/>
      <c r="B273" s="253"/>
      <c r="C273" s="254"/>
      <c r="D273" s="247" t="s">
        <v>152</v>
      </c>
      <c r="E273" s="255" t="s">
        <v>1</v>
      </c>
      <c r="F273" s="256" t="s">
        <v>453</v>
      </c>
      <c r="G273" s="254"/>
      <c r="H273" s="257">
        <v>23.600000000000001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3" t="s">
        <v>152</v>
      </c>
      <c r="AU273" s="263" t="s">
        <v>88</v>
      </c>
      <c r="AV273" s="13" t="s">
        <v>88</v>
      </c>
      <c r="AW273" s="13" t="s">
        <v>34</v>
      </c>
      <c r="AX273" s="13" t="s">
        <v>78</v>
      </c>
      <c r="AY273" s="263" t="s">
        <v>137</v>
      </c>
    </row>
    <row r="274" s="13" customFormat="1">
      <c r="A274" s="13"/>
      <c r="B274" s="253"/>
      <c r="C274" s="254"/>
      <c r="D274" s="247" t="s">
        <v>152</v>
      </c>
      <c r="E274" s="255" t="s">
        <v>1</v>
      </c>
      <c r="F274" s="256" t="s">
        <v>454</v>
      </c>
      <c r="G274" s="254"/>
      <c r="H274" s="257">
        <v>73.5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3" t="s">
        <v>152</v>
      </c>
      <c r="AU274" s="263" t="s">
        <v>88</v>
      </c>
      <c r="AV274" s="13" t="s">
        <v>88</v>
      </c>
      <c r="AW274" s="13" t="s">
        <v>34</v>
      </c>
      <c r="AX274" s="13" t="s">
        <v>78</v>
      </c>
      <c r="AY274" s="263" t="s">
        <v>137</v>
      </c>
    </row>
    <row r="275" s="14" customFormat="1">
      <c r="A275" s="14"/>
      <c r="B275" s="264"/>
      <c r="C275" s="265"/>
      <c r="D275" s="247" t="s">
        <v>152</v>
      </c>
      <c r="E275" s="266" t="s">
        <v>1</v>
      </c>
      <c r="F275" s="267" t="s">
        <v>159</v>
      </c>
      <c r="G275" s="265"/>
      <c r="H275" s="268">
        <v>172.5</v>
      </c>
      <c r="I275" s="269"/>
      <c r="J275" s="265"/>
      <c r="K275" s="265"/>
      <c r="L275" s="270"/>
      <c r="M275" s="271"/>
      <c r="N275" s="272"/>
      <c r="O275" s="272"/>
      <c r="P275" s="272"/>
      <c r="Q275" s="272"/>
      <c r="R275" s="272"/>
      <c r="S275" s="272"/>
      <c r="T275" s="27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4" t="s">
        <v>152</v>
      </c>
      <c r="AU275" s="274" t="s">
        <v>88</v>
      </c>
      <c r="AV275" s="14" t="s">
        <v>136</v>
      </c>
      <c r="AW275" s="14" t="s">
        <v>34</v>
      </c>
      <c r="AX275" s="14" t="s">
        <v>86</v>
      </c>
      <c r="AY275" s="274" t="s">
        <v>137</v>
      </c>
    </row>
    <row r="276" s="2" customFormat="1" ht="21.75" customHeight="1">
      <c r="A276" s="37"/>
      <c r="B276" s="38"/>
      <c r="C276" s="233" t="s">
        <v>455</v>
      </c>
      <c r="D276" s="233" t="s">
        <v>138</v>
      </c>
      <c r="E276" s="234" t="s">
        <v>456</v>
      </c>
      <c r="F276" s="235" t="s">
        <v>457</v>
      </c>
      <c r="G276" s="236" t="s">
        <v>194</v>
      </c>
      <c r="H276" s="237">
        <v>172.5</v>
      </c>
      <c r="I276" s="238"/>
      <c r="J276" s="239">
        <f>ROUND(I276*H276,2)</f>
        <v>0</v>
      </c>
      <c r="K276" s="240"/>
      <c r="L276" s="43"/>
      <c r="M276" s="241" t="s">
        <v>1</v>
      </c>
      <c r="N276" s="242" t="s">
        <v>43</v>
      </c>
      <c r="O276" s="90"/>
      <c r="P276" s="243">
        <f>O276*H276</f>
        <v>0</v>
      </c>
      <c r="Q276" s="243">
        <v>0.0035699999999999998</v>
      </c>
      <c r="R276" s="243">
        <f>Q276*H276</f>
        <v>0.61582499999999996</v>
      </c>
      <c r="S276" s="243">
        <v>0</v>
      </c>
      <c r="T276" s="244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45" t="s">
        <v>227</v>
      </c>
      <c r="AT276" s="245" t="s">
        <v>138</v>
      </c>
      <c r="AU276" s="245" t="s">
        <v>88</v>
      </c>
      <c r="AY276" s="16" t="s">
        <v>137</v>
      </c>
      <c r="BE276" s="246">
        <f>IF(N276="základní",J276,0)</f>
        <v>0</v>
      </c>
      <c r="BF276" s="246">
        <f>IF(N276="snížená",J276,0)</f>
        <v>0</v>
      </c>
      <c r="BG276" s="246">
        <f>IF(N276="zákl. přenesená",J276,0)</f>
        <v>0</v>
      </c>
      <c r="BH276" s="246">
        <f>IF(N276="sníž. přenesená",J276,0)</f>
        <v>0</v>
      </c>
      <c r="BI276" s="246">
        <f>IF(N276="nulová",J276,0)</f>
        <v>0</v>
      </c>
      <c r="BJ276" s="16" t="s">
        <v>86</v>
      </c>
      <c r="BK276" s="246">
        <f>ROUND(I276*H276,2)</f>
        <v>0</v>
      </c>
      <c r="BL276" s="16" t="s">
        <v>227</v>
      </c>
      <c r="BM276" s="245" t="s">
        <v>458</v>
      </c>
    </row>
    <row r="277" s="2" customFormat="1">
      <c r="A277" s="37"/>
      <c r="B277" s="38"/>
      <c r="C277" s="39"/>
      <c r="D277" s="247" t="s">
        <v>142</v>
      </c>
      <c r="E277" s="39"/>
      <c r="F277" s="248" t="s">
        <v>427</v>
      </c>
      <c r="G277" s="39"/>
      <c r="H277" s="39"/>
      <c r="I277" s="143"/>
      <c r="J277" s="39"/>
      <c r="K277" s="39"/>
      <c r="L277" s="43"/>
      <c r="M277" s="249"/>
      <c r="N277" s="250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142</v>
      </c>
      <c r="AU277" s="16" t="s">
        <v>88</v>
      </c>
    </row>
    <row r="278" s="2" customFormat="1" ht="16.5" customHeight="1">
      <c r="A278" s="37"/>
      <c r="B278" s="38"/>
      <c r="C278" s="233" t="s">
        <v>459</v>
      </c>
      <c r="D278" s="233" t="s">
        <v>138</v>
      </c>
      <c r="E278" s="234" t="s">
        <v>460</v>
      </c>
      <c r="F278" s="235" t="s">
        <v>461</v>
      </c>
      <c r="G278" s="236" t="s">
        <v>162</v>
      </c>
      <c r="H278" s="237">
        <v>15</v>
      </c>
      <c r="I278" s="238"/>
      <c r="J278" s="239">
        <f>ROUND(I278*H278,2)</f>
        <v>0</v>
      </c>
      <c r="K278" s="240"/>
      <c r="L278" s="43"/>
      <c r="M278" s="241" t="s">
        <v>1</v>
      </c>
      <c r="N278" s="242" t="s">
        <v>43</v>
      </c>
      <c r="O278" s="90"/>
      <c r="P278" s="243">
        <f>O278*H278</f>
        <v>0</v>
      </c>
      <c r="Q278" s="243">
        <v>0</v>
      </c>
      <c r="R278" s="243">
        <f>Q278*H278</f>
        <v>0</v>
      </c>
      <c r="S278" s="243">
        <v>0.0090600000000000003</v>
      </c>
      <c r="T278" s="244">
        <f>S278*H278</f>
        <v>0.13589999999999999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5" t="s">
        <v>227</v>
      </c>
      <c r="AT278" s="245" t="s">
        <v>138</v>
      </c>
      <c r="AU278" s="245" t="s">
        <v>88</v>
      </c>
      <c r="AY278" s="16" t="s">
        <v>137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6" t="s">
        <v>86</v>
      </c>
      <c r="BK278" s="246">
        <f>ROUND(I278*H278,2)</f>
        <v>0</v>
      </c>
      <c r="BL278" s="16" t="s">
        <v>227</v>
      </c>
      <c r="BM278" s="245" t="s">
        <v>462</v>
      </c>
    </row>
    <row r="279" s="2" customFormat="1" ht="33" customHeight="1">
      <c r="A279" s="37"/>
      <c r="B279" s="38"/>
      <c r="C279" s="233" t="s">
        <v>463</v>
      </c>
      <c r="D279" s="233" t="s">
        <v>138</v>
      </c>
      <c r="E279" s="234" t="s">
        <v>464</v>
      </c>
      <c r="F279" s="235" t="s">
        <v>465</v>
      </c>
      <c r="G279" s="236" t="s">
        <v>162</v>
      </c>
      <c r="H279" s="237">
        <v>11</v>
      </c>
      <c r="I279" s="238"/>
      <c r="J279" s="239">
        <f>ROUND(I279*H279,2)</f>
        <v>0</v>
      </c>
      <c r="K279" s="240"/>
      <c r="L279" s="43"/>
      <c r="M279" s="241" t="s">
        <v>1</v>
      </c>
      <c r="N279" s="242" t="s">
        <v>43</v>
      </c>
      <c r="O279" s="90"/>
      <c r="P279" s="243">
        <f>O279*H279</f>
        <v>0</v>
      </c>
      <c r="Q279" s="243">
        <v>0.0035999999999999999</v>
      </c>
      <c r="R279" s="243">
        <f>Q279*H279</f>
        <v>0.039599999999999996</v>
      </c>
      <c r="S279" s="243">
        <v>0</v>
      </c>
      <c r="T279" s="24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45" t="s">
        <v>227</v>
      </c>
      <c r="AT279" s="245" t="s">
        <v>138</v>
      </c>
      <c r="AU279" s="245" t="s">
        <v>88</v>
      </c>
      <c r="AY279" s="16" t="s">
        <v>137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16" t="s">
        <v>86</v>
      </c>
      <c r="BK279" s="246">
        <f>ROUND(I279*H279,2)</f>
        <v>0</v>
      </c>
      <c r="BL279" s="16" t="s">
        <v>227</v>
      </c>
      <c r="BM279" s="245" t="s">
        <v>466</v>
      </c>
    </row>
    <row r="280" s="2" customFormat="1">
      <c r="A280" s="37"/>
      <c r="B280" s="38"/>
      <c r="C280" s="39"/>
      <c r="D280" s="247" t="s">
        <v>142</v>
      </c>
      <c r="E280" s="39"/>
      <c r="F280" s="248" t="s">
        <v>427</v>
      </c>
      <c r="G280" s="39"/>
      <c r="H280" s="39"/>
      <c r="I280" s="143"/>
      <c r="J280" s="39"/>
      <c r="K280" s="39"/>
      <c r="L280" s="43"/>
      <c r="M280" s="249"/>
      <c r="N280" s="250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142</v>
      </c>
      <c r="AU280" s="16" t="s">
        <v>88</v>
      </c>
    </row>
    <row r="281" s="2" customFormat="1" ht="21.75" customHeight="1">
      <c r="A281" s="37"/>
      <c r="B281" s="38"/>
      <c r="C281" s="233" t="s">
        <v>467</v>
      </c>
      <c r="D281" s="233" t="s">
        <v>138</v>
      </c>
      <c r="E281" s="234" t="s">
        <v>468</v>
      </c>
      <c r="F281" s="235" t="s">
        <v>469</v>
      </c>
      <c r="G281" s="236" t="s">
        <v>194</v>
      </c>
      <c r="H281" s="237">
        <v>44.600000000000001</v>
      </c>
      <c r="I281" s="238"/>
      <c r="J281" s="239">
        <f>ROUND(I281*H281,2)</f>
        <v>0</v>
      </c>
      <c r="K281" s="240"/>
      <c r="L281" s="43"/>
      <c r="M281" s="241" t="s">
        <v>1</v>
      </c>
      <c r="N281" s="242" t="s">
        <v>43</v>
      </c>
      <c r="O281" s="90"/>
      <c r="P281" s="243">
        <f>O281*H281</f>
        <v>0</v>
      </c>
      <c r="Q281" s="243">
        <v>0</v>
      </c>
      <c r="R281" s="243">
        <f>Q281*H281</f>
        <v>0</v>
      </c>
      <c r="S281" s="243">
        <v>0.00191</v>
      </c>
      <c r="T281" s="244">
        <f>S281*H281</f>
        <v>0.085185999999999998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5" t="s">
        <v>227</v>
      </c>
      <c r="AT281" s="245" t="s">
        <v>138</v>
      </c>
      <c r="AU281" s="245" t="s">
        <v>88</v>
      </c>
      <c r="AY281" s="16" t="s">
        <v>137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6" t="s">
        <v>86</v>
      </c>
      <c r="BK281" s="246">
        <f>ROUND(I281*H281,2)</f>
        <v>0</v>
      </c>
      <c r="BL281" s="16" t="s">
        <v>227</v>
      </c>
      <c r="BM281" s="245" t="s">
        <v>470</v>
      </c>
    </row>
    <row r="282" s="13" customFormat="1">
      <c r="A282" s="13"/>
      <c r="B282" s="253"/>
      <c r="C282" s="254"/>
      <c r="D282" s="247" t="s">
        <v>152</v>
      </c>
      <c r="E282" s="255" t="s">
        <v>1</v>
      </c>
      <c r="F282" s="256" t="s">
        <v>471</v>
      </c>
      <c r="G282" s="254"/>
      <c r="H282" s="257">
        <v>16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3" t="s">
        <v>152</v>
      </c>
      <c r="AU282" s="263" t="s">
        <v>88</v>
      </c>
      <c r="AV282" s="13" t="s">
        <v>88</v>
      </c>
      <c r="AW282" s="13" t="s">
        <v>34</v>
      </c>
      <c r="AX282" s="13" t="s">
        <v>78</v>
      </c>
      <c r="AY282" s="263" t="s">
        <v>137</v>
      </c>
    </row>
    <row r="283" s="13" customFormat="1">
      <c r="A283" s="13"/>
      <c r="B283" s="253"/>
      <c r="C283" s="254"/>
      <c r="D283" s="247" t="s">
        <v>152</v>
      </c>
      <c r="E283" s="255" t="s">
        <v>1</v>
      </c>
      <c r="F283" s="256" t="s">
        <v>472</v>
      </c>
      <c r="G283" s="254"/>
      <c r="H283" s="257">
        <v>18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3" t="s">
        <v>152</v>
      </c>
      <c r="AU283" s="263" t="s">
        <v>88</v>
      </c>
      <c r="AV283" s="13" t="s">
        <v>88</v>
      </c>
      <c r="AW283" s="13" t="s">
        <v>34</v>
      </c>
      <c r="AX283" s="13" t="s">
        <v>78</v>
      </c>
      <c r="AY283" s="263" t="s">
        <v>137</v>
      </c>
    </row>
    <row r="284" s="13" customFormat="1">
      <c r="A284" s="13"/>
      <c r="B284" s="253"/>
      <c r="C284" s="254"/>
      <c r="D284" s="247" t="s">
        <v>152</v>
      </c>
      <c r="E284" s="255" t="s">
        <v>1</v>
      </c>
      <c r="F284" s="256" t="s">
        <v>473</v>
      </c>
      <c r="G284" s="254"/>
      <c r="H284" s="257">
        <v>10.6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3" t="s">
        <v>152</v>
      </c>
      <c r="AU284" s="263" t="s">
        <v>88</v>
      </c>
      <c r="AV284" s="13" t="s">
        <v>88</v>
      </c>
      <c r="AW284" s="13" t="s">
        <v>34</v>
      </c>
      <c r="AX284" s="13" t="s">
        <v>78</v>
      </c>
      <c r="AY284" s="263" t="s">
        <v>137</v>
      </c>
    </row>
    <row r="285" s="14" customFormat="1">
      <c r="A285" s="14"/>
      <c r="B285" s="264"/>
      <c r="C285" s="265"/>
      <c r="D285" s="247" t="s">
        <v>152</v>
      </c>
      <c r="E285" s="266" t="s">
        <v>1</v>
      </c>
      <c r="F285" s="267" t="s">
        <v>159</v>
      </c>
      <c r="G285" s="265"/>
      <c r="H285" s="268">
        <v>44.600000000000001</v>
      </c>
      <c r="I285" s="269"/>
      <c r="J285" s="265"/>
      <c r="K285" s="265"/>
      <c r="L285" s="270"/>
      <c r="M285" s="271"/>
      <c r="N285" s="272"/>
      <c r="O285" s="272"/>
      <c r="P285" s="272"/>
      <c r="Q285" s="272"/>
      <c r="R285" s="272"/>
      <c r="S285" s="272"/>
      <c r="T285" s="27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4" t="s">
        <v>152</v>
      </c>
      <c r="AU285" s="274" t="s">
        <v>88</v>
      </c>
      <c r="AV285" s="14" t="s">
        <v>136</v>
      </c>
      <c r="AW285" s="14" t="s">
        <v>34</v>
      </c>
      <c r="AX285" s="14" t="s">
        <v>86</v>
      </c>
      <c r="AY285" s="274" t="s">
        <v>137</v>
      </c>
    </row>
    <row r="286" s="2" customFormat="1" ht="21.75" customHeight="1">
      <c r="A286" s="37"/>
      <c r="B286" s="38"/>
      <c r="C286" s="233" t="s">
        <v>474</v>
      </c>
      <c r="D286" s="233" t="s">
        <v>138</v>
      </c>
      <c r="E286" s="234" t="s">
        <v>475</v>
      </c>
      <c r="F286" s="235" t="s">
        <v>476</v>
      </c>
      <c r="G286" s="236" t="s">
        <v>194</v>
      </c>
      <c r="H286" s="237">
        <v>44.600000000000001</v>
      </c>
      <c r="I286" s="238"/>
      <c r="J286" s="239">
        <f>ROUND(I286*H286,2)</f>
        <v>0</v>
      </c>
      <c r="K286" s="240"/>
      <c r="L286" s="43"/>
      <c r="M286" s="241" t="s">
        <v>1</v>
      </c>
      <c r="N286" s="242" t="s">
        <v>43</v>
      </c>
      <c r="O286" s="90"/>
      <c r="P286" s="243">
        <f>O286*H286</f>
        <v>0</v>
      </c>
      <c r="Q286" s="243">
        <v>0.0035100000000000001</v>
      </c>
      <c r="R286" s="243">
        <f>Q286*H286</f>
        <v>0.15654600000000002</v>
      </c>
      <c r="S286" s="243">
        <v>0</v>
      </c>
      <c r="T286" s="24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45" t="s">
        <v>227</v>
      </c>
      <c r="AT286" s="245" t="s">
        <v>138</v>
      </c>
      <c r="AU286" s="245" t="s">
        <v>88</v>
      </c>
      <c r="AY286" s="16" t="s">
        <v>137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6" t="s">
        <v>86</v>
      </c>
      <c r="BK286" s="246">
        <f>ROUND(I286*H286,2)</f>
        <v>0</v>
      </c>
      <c r="BL286" s="16" t="s">
        <v>227</v>
      </c>
      <c r="BM286" s="245" t="s">
        <v>477</v>
      </c>
    </row>
    <row r="287" s="2" customFormat="1">
      <c r="A287" s="37"/>
      <c r="B287" s="38"/>
      <c r="C287" s="39"/>
      <c r="D287" s="247" t="s">
        <v>142</v>
      </c>
      <c r="E287" s="39"/>
      <c r="F287" s="248" t="s">
        <v>427</v>
      </c>
      <c r="G287" s="39"/>
      <c r="H287" s="39"/>
      <c r="I287" s="143"/>
      <c r="J287" s="39"/>
      <c r="K287" s="39"/>
      <c r="L287" s="43"/>
      <c r="M287" s="249"/>
      <c r="N287" s="250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142</v>
      </c>
      <c r="AU287" s="16" t="s">
        <v>88</v>
      </c>
    </row>
    <row r="288" s="2" customFormat="1" ht="21.75" customHeight="1">
      <c r="A288" s="37"/>
      <c r="B288" s="38"/>
      <c r="C288" s="233" t="s">
        <v>478</v>
      </c>
      <c r="D288" s="233" t="s">
        <v>138</v>
      </c>
      <c r="E288" s="234" t="s">
        <v>479</v>
      </c>
      <c r="F288" s="235" t="s">
        <v>480</v>
      </c>
      <c r="G288" s="236" t="s">
        <v>162</v>
      </c>
      <c r="H288" s="237">
        <v>2</v>
      </c>
      <c r="I288" s="238"/>
      <c r="J288" s="239">
        <f>ROUND(I288*H288,2)</f>
        <v>0</v>
      </c>
      <c r="K288" s="240"/>
      <c r="L288" s="43"/>
      <c r="M288" s="241" t="s">
        <v>1</v>
      </c>
      <c r="N288" s="242" t="s">
        <v>43</v>
      </c>
      <c r="O288" s="90"/>
      <c r="P288" s="243">
        <f>O288*H288</f>
        <v>0</v>
      </c>
      <c r="Q288" s="243">
        <v>0</v>
      </c>
      <c r="R288" s="243">
        <f>Q288*H288</f>
        <v>0</v>
      </c>
      <c r="S288" s="243">
        <v>0</v>
      </c>
      <c r="T288" s="244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45" t="s">
        <v>227</v>
      </c>
      <c r="AT288" s="245" t="s">
        <v>138</v>
      </c>
      <c r="AU288" s="245" t="s">
        <v>88</v>
      </c>
      <c r="AY288" s="16" t="s">
        <v>137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16" t="s">
        <v>86</v>
      </c>
      <c r="BK288" s="246">
        <f>ROUND(I288*H288,2)</f>
        <v>0</v>
      </c>
      <c r="BL288" s="16" t="s">
        <v>227</v>
      </c>
      <c r="BM288" s="245" t="s">
        <v>481</v>
      </c>
    </row>
    <row r="289" s="2" customFormat="1" ht="16.5" customHeight="1">
      <c r="A289" s="37"/>
      <c r="B289" s="38"/>
      <c r="C289" s="233" t="s">
        <v>266</v>
      </c>
      <c r="D289" s="233" t="s">
        <v>138</v>
      </c>
      <c r="E289" s="234" t="s">
        <v>482</v>
      </c>
      <c r="F289" s="235" t="s">
        <v>483</v>
      </c>
      <c r="G289" s="236" t="s">
        <v>194</v>
      </c>
      <c r="H289" s="237">
        <v>111.2</v>
      </c>
      <c r="I289" s="238"/>
      <c r="J289" s="239">
        <f>ROUND(I289*H289,2)</f>
        <v>0</v>
      </c>
      <c r="K289" s="240"/>
      <c r="L289" s="43"/>
      <c r="M289" s="241" t="s">
        <v>1</v>
      </c>
      <c r="N289" s="242" t="s">
        <v>43</v>
      </c>
      <c r="O289" s="90"/>
      <c r="P289" s="243">
        <f>O289*H289</f>
        <v>0</v>
      </c>
      <c r="Q289" s="243">
        <v>0</v>
      </c>
      <c r="R289" s="243">
        <f>Q289*H289</f>
        <v>0</v>
      </c>
      <c r="S289" s="243">
        <v>0.00175</v>
      </c>
      <c r="T289" s="244">
        <f>S289*H289</f>
        <v>0.1946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5" t="s">
        <v>227</v>
      </c>
      <c r="AT289" s="245" t="s">
        <v>138</v>
      </c>
      <c r="AU289" s="245" t="s">
        <v>88</v>
      </c>
      <c r="AY289" s="16" t="s">
        <v>137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6" t="s">
        <v>86</v>
      </c>
      <c r="BK289" s="246">
        <f>ROUND(I289*H289,2)</f>
        <v>0</v>
      </c>
      <c r="BL289" s="16" t="s">
        <v>227</v>
      </c>
      <c r="BM289" s="245" t="s">
        <v>484</v>
      </c>
    </row>
    <row r="290" s="13" customFormat="1">
      <c r="A290" s="13"/>
      <c r="B290" s="253"/>
      <c r="C290" s="254"/>
      <c r="D290" s="247" t="s">
        <v>152</v>
      </c>
      <c r="E290" s="255" t="s">
        <v>1</v>
      </c>
      <c r="F290" s="256" t="s">
        <v>485</v>
      </c>
      <c r="G290" s="254"/>
      <c r="H290" s="257">
        <v>14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3" t="s">
        <v>152</v>
      </c>
      <c r="AU290" s="263" t="s">
        <v>88</v>
      </c>
      <c r="AV290" s="13" t="s">
        <v>88</v>
      </c>
      <c r="AW290" s="13" t="s">
        <v>34</v>
      </c>
      <c r="AX290" s="13" t="s">
        <v>78</v>
      </c>
      <c r="AY290" s="263" t="s">
        <v>137</v>
      </c>
    </row>
    <row r="291" s="13" customFormat="1">
      <c r="A291" s="13"/>
      <c r="B291" s="253"/>
      <c r="C291" s="254"/>
      <c r="D291" s="247" t="s">
        <v>152</v>
      </c>
      <c r="E291" s="255" t="s">
        <v>1</v>
      </c>
      <c r="F291" s="256" t="s">
        <v>486</v>
      </c>
      <c r="G291" s="254"/>
      <c r="H291" s="257">
        <v>9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3" t="s">
        <v>152</v>
      </c>
      <c r="AU291" s="263" t="s">
        <v>88</v>
      </c>
      <c r="AV291" s="13" t="s">
        <v>88</v>
      </c>
      <c r="AW291" s="13" t="s">
        <v>34</v>
      </c>
      <c r="AX291" s="13" t="s">
        <v>78</v>
      </c>
      <c r="AY291" s="263" t="s">
        <v>137</v>
      </c>
    </row>
    <row r="292" s="13" customFormat="1">
      <c r="A292" s="13"/>
      <c r="B292" s="253"/>
      <c r="C292" s="254"/>
      <c r="D292" s="247" t="s">
        <v>152</v>
      </c>
      <c r="E292" s="255" t="s">
        <v>1</v>
      </c>
      <c r="F292" s="256" t="s">
        <v>487</v>
      </c>
      <c r="G292" s="254"/>
      <c r="H292" s="257">
        <v>88.200000000000003</v>
      </c>
      <c r="I292" s="258"/>
      <c r="J292" s="254"/>
      <c r="K292" s="254"/>
      <c r="L292" s="259"/>
      <c r="M292" s="260"/>
      <c r="N292" s="261"/>
      <c r="O292" s="261"/>
      <c r="P292" s="261"/>
      <c r="Q292" s="261"/>
      <c r="R292" s="261"/>
      <c r="S292" s="261"/>
      <c r="T292" s="26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3" t="s">
        <v>152</v>
      </c>
      <c r="AU292" s="263" t="s">
        <v>88</v>
      </c>
      <c r="AV292" s="13" t="s">
        <v>88</v>
      </c>
      <c r="AW292" s="13" t="s">
        <v>34</v>
      </c>
      <c r="AX292" s="13" t="s">
        <v>78</v>
      </c>
      <c r="AY292" s="263" t="s">
        <v>137</v>
      </c>
    </row>
    <row r="293" s="14" customFormat="1">
      <c r="A293" s="14"/>
      <c r="B293" s="264"/>
      <c r="C293" s="265"/>
      <c r="D293" s="247" t="s">
        <v>152</v>
      </c>
      <c r="E293" s="266" t="s">
        <v>1</v>
      </c>
      <c r="F293" s="267" t="s">
        <v>159</v>
      </c>
      <c r="G293" s="265"/>
      <c r="H293" s="268">
        <v>111.2</v>
      </c>
      <c r="I293" s="269"/>
      <c r="J293" s="265"/>
      <c r="K293" s="265"/>
      <c r="L293" s="270"/>
      <c r="M293" s="271"/>
      <c r="N293" s="272"/>
      <c r="O293" s="272"/>
      <c r="P293" s="272"/>
      <c r="Q293" s="272"/>
      <c r="R293" s="272"/>
      <c r="S293" s="272"/>
      <c r="T293" s="27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4" t="s">
        <v>152</v>
      </c>
      <c r="AU293" s="274" t="s">
        <v>88</v>
      </c>
      <c r="AV293" s="14" t="s">
        <v>136</v>
      </c>
      <c r="AW293" s="14" t="s">
        <v>34</v>
      </c>
      <c r="AX293" s="14" t="s">
        <v>86</v>
      </c>
      <c r="AY293" s="274" t="s">
        <v>137</v>
      </c>
    </row>
    <row r="294" s="2" customFormat="1" ht="21.75" customHeight="1">
      <c r="A294" s="37"/>
      <c r="B294" s="38"/>
      <c r="C294" s="233" t="s">
        <v>488</v>
      </c>
      <c r="D294" s="233" t="s">
        <v>138</v>
      </c>
      <c r="E294" s="234" t="s">
        <v>489</v>
      </c>
      <c r="F294" s="235" t="s">
        <v>490</v>
      </c>
      <c r="G294" s="236" t="s">
        <v>194</v>
      </c>
      <c r="H294" s="237">
        <v>111.2</v>
      </c>
      <c r="I294" s="238"/>
      <c r="J294" s="239">
        <f>ROUND(I294*H294,2)</f>
        <v>0</v>
      </c>
      <c r="K294" s="240"/>
      <c r="L294" s="43"/>
      <c r="M294" s="241" t="s">
        <v>1</v>
      </c>
      <c r="N294" s="242" t="s">
        <v>43</v>
      </c>
      <c r="O294" s="90"/>
      <c r="P294" s="243">
        <f>O294*H294</f>
        <v>0</v>
      </c>
      <c r="Q294" s="243">
        <v>0.0028900000000000002</v>
      </c>
      <c r="R294" s="243">
        <f>Q294*H294</f>
        <v>0.32136800000000004</v>
      </c>
      <c r="S294" s="243">
        <v>0</v>
      </c>
      <c r="T294" s="244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45" t="s">
        <v>227</v>
      </c>
      <c r="AT294" s="245" t="s">
        <v>138</v>
      </c>
      <c r="AU294" s="245" t="s">
        <v>88</v>
      </c>
      <c r="AY294" s="16" t="s">
        <v>137</v>
      </c>
      <c r="BE294" s="246">
        <f>IF(N294="základní",J294,0)</f>
        <v>0</v>
      </c>
      <c r="BF294" s="246">
        <f>IF(N294="snížená",J294,0)</f>
        <v>0</v>
      </c>
      <c r="BG294" s="246">
        <f>IF(N294="zákl. přenesená",J294,0)</f>
        <v>0</v>
      </c>
      <c r="BH294" s="246">
        <f>IF(N294="sníž. přenesená",J294,0)</f>
        <v>0</v>
      </c>
      <c r="BI294" s="246">
        <f>IF(N294="nulová",J294,0)</f>
        <v>0</v>
      </c>
      <c r="BJ294" s="16" t="s">
        <v>86</v>
      </c>
      <c r="BK294" s="246">
        <f>ROUND(I294*H294,2)</f>
        <v>0</v>
      </c>
      <c r="BL294" s="16" t="s">
        <v>227</v>
      </c>
      <c r="BM294" s="245" t="s">
        <v>491</v>
      </c>
    </row>
    <row r="295" s="2" customFormat="1">
      <c r="A295" s="37"/>
      <c r="B295" s="38"/>
      <c r="C295" s="39"/>
      <c r="D295" s="247" t="s">
        <v>142</v>
      </c>
      <c r="E295" s="39"/>
      <c r="F295" s="248" t="s">
        <v>427</v>
      </c>
      <c r="G295" s="39"/>
      <c r="H295" s="39"/>
      <c r="I295" s="143"/>
      <c r="J295" s="39"/>
      <c r="K295" s="39"/>
      <c r="L295" s="43"/>
      <c r="M295" s="249"/>
      <c r="N295" s="250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142</v>
      </c>
      <c r="AU295" s="16" t="s">
        <v>88</v>
      </c>
    </row>
    <row r="296" s="2" customFormat="1" ht="16.5" customHeight="1">
      <c r="A296" s="37"/>
      <c r="B296" s="38"/>
      <c r="C296" s="233" t="s">
        <v>492</v>
      </c>
      <c r="D296" s="233" t="s">
        <v>138</v>
      </c>
      <c r="E296" s="234" t="s">
        <v>493</v>
      </c>
      <c r="F296" s="235" t="s">
        <v>494</v>
      </c>
      <c r="G296" s="236" t="s">
        <v>178</v>
      </c>
      <c r="H296" s="237">
        <v>16.050000000000001</v>
      </c>
      <c r="I296" s="238"/>
      <c r="J296" s="239">
        <f>ROUND(I296*H296,2)</f>
        <v>0</v>
      </c>
      <c r="K296" s="240"/>
      <c r="L296" s="43"/>
      <c r="M296" s="241" t="s">
        <v>1</v>
      </c>
      <c r="N296" s="242" t="s">
        <v>43</v>
      </c>
      <c r="O296" s="90"/>
      <c r="P296" s="243">
        <f>O296*H296</f>
        <v>0</v>
      </c>
      <c r="Q296" s="243">
        <v>0</v>
      </c>
      <c r="R296" s="243">
        <f>Q296*H296</f>
        <v>0</v>
      </c>
      <c r="S296" s="243">
        <v>0.0058399999999999997</v>
      </c>
      <c r="T296" s="244">
        <f>S296*H296</f>
        <v>0.093731999999999996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5" t="s">
        <v>227</v>
      </c>
      <c r="AT296" s="245" t="s">
        <v>138</v>
      </c>
      <c r="AU296" s="245" t="s">
        <v>88</v>
      </c>
      <c r="AY296" s="16" t="s">
        <v>137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6" t="s">
        <v>86</v>
      </c>
      <c r="BK296" s="246">
        <f>ROUND(I296*H296,2)</f>
        <v>0</v>
      </c>
      <c r="BL296" s="16" t="s">
        <v>227</v>
      </c>
      <c r="BM296" s="245" t="s">
        <v>495</v>
      </c>
    </row>
    <row r="297" s="13" customFormat="1">
      <c r="A297" s="13"/>
      <c r="B297" s="253"/>
      <c r="C297" s="254"/>
      <c r="D297" s="247" t="s">
        <v>152</v>
      </c>
      <c r="E297" s="255" t="s">
        <v>1</v>
      </c>
      <c r="F297" s="256" t="s">
        <v>496</v>
      </c>
      <c r="G297" s="254"/>
      <c r="H297" s="257">
        <v>16.050000000000001</v>
      </c>
      <c r="I297" s="258"/>
      <c r="J297" s="254"/>
      <c r="K297" s="254"/>
      <c r="L297" s="259"/>
      <c r="M297" s="260"/>
      <c r="N297" s="261"/>
      <c r="O297" s="261"/>
      <c r="P297" s="261"/>
      <c r="Q297" s="261"/>
      <c r="R297" s="261"/>
      <c r="S297" s="261"/>
      <c r="T297" s="26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3" t="s">
        <v>152</v>
      </c>
      <c r="AU297" s="263" t="s">
        <v>88</v>
      </c>
      <c r="AV297" s="13" t="s">
        <v>88</v>
      </c>
      <c r="AW297" s="13" t="s">
        <v>34</v>
      </c>
      <c r="AX297" s="13" t="s">
        <v>86</v>
      </c>
      <c r="AY297" s="263" t="s">
        <v>137</v>
      </c>
    </row>
    <row r="298" s="2" customFormat="1" ht="21.75" customHeight="1">
      <c r="A298" s="37"/>
      <c r="B298" s="38"/>
      <c r="C298" s="233" t="s">
        <v>497</v>
      </c>
      <c r="D298" s="233" t="s">
        <v>138</v>
      </c>
      <c r="E298" s="234" t="s">
        <v>498</v>
      </c>
      <c r="F298" s="235" t="s">
        <v>499</v>
      </c>
      <c r="G298" s="236" t="s">
        <v>178</v>
      </c>
      <c r="H298" s="237">
        <v>8.4000000000000004</v>
      </c>
      <c r="I298" s="238"/>
      <c r="J298" s="239">
        <f>ROUND(I298*H298,2)</f>
        <v>0</v>
      </c>
      <c r="K298" s="240"/>
      <c r="L298" s="43"/>
      <c r="M298" s="241" t="s">
        <v>1</v>
      </c>
      <c r="N298" s="242" t="s">
        <v>43</v>
      </c>
      <c r="O298" s="90"/>
      <c r="P298" s="243">
        <f>O298*H298</f>
        <v>0</v>
      </c>
      <c r="Q298" s="243">
        <v>0.010789999999999999</v>
      </c>
      <c r="R298" s="243">
        <f>Q298*H298</f>
        <v>0.090635999999999994</v>
      </c>
      <c r="S298" s="243">
        <v>0</v>
      </c>
      <c r="T298" s="244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5" t="s">
        <v>227</v>
      </c>
      <c r="AT298" s="245" t="s">
        <v>138</v>
      </c>
      <c r="AU298" s="245" t="s">
        <v>88</v>
      </c>
      <c r="AY298" s="16" t="s">
        <v>137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6" t="s">
        <v>86</v>
      </c>
      <c r="BK298" s="246">
        <f>ROUND(I298*H298,2)</f>
        <v>0</v>
      </c>
      <c r="BL298" s="16" t="s">
        <v>227</v>
      </c>
      <c r="BM298" s="245" t="s">
        <v>500</v>
      </c>
    </row>
    <row r="299" s="2" customFormat="1">
      <c r="A299" s="37"/>
      <c r="B299" s="38"/>
      <c r="C299" s="39"/>
      <c r="D299" s="247" t="s">
        <v>142</v>
      </c>
      <c r="E299" s="39"/>
      <c r="F299" s="248" t="s">
        <v>427</v>
      </c>
      <c r="G299" s="39"/>
      <c r="H299" s="39"/>
      <c r="I299" s="143"/>
      <c r="J299" s="39"/>
      <c r="K299" s="39"/>
      <c r="L299" s="43"/>
      <c r="M299" s="249"/>
      <c r="N299" s="250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142</v>
      </c>
      <c r="AU299" s="16" t="s">
        <v>88</v>
      </c>
    </row>
    <row r="300" s="13" customFormat="1">
      <c r="A300" s="13"/>
      <c r="B300" s="253"/>
      <c r="C300" s="254"/>
      <c r="D300" s="247" t="s">
        <v>152</v>
      </c>
      <c r="E300" s="255" t="s">
        <v>1</v>
      </c>
      <c r="F300" s="256" t="s">
        <v>501</v>
      </c>
      <c r="G300" s="254"/>
      <c r="H300" s="257">
        <v>8.4000000000000004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3" t="s">
        <v>152</v>
      </c>
      <c r="AU300" s="263" t="s">
        <v>88</v>
      </c>
      <c r="AV300" s="13" t="s">
        <v>88</v>
      </c>
      <c r="AW300" s="13" t="s">
        <v>34</v>
      </c>
      <c r="AX300" s="13" t="s">
        <v>86</v>
      </c>
      <c r="AY300" s="263" t="s">
        <v>137</v>
      </c>
    </row>
    <row r="301" s="2" customFormat="1" ht="21.75" customHeight="1">
      <c r="A301" s="37"/>
      <c r="B301" s="38"/>
      <c r="C301" s="233" t="s">
        <v>502</v>
      </c>
      <c r="D301" s="233" t="s">
        <v>138</v>
      </c>
      <c r="E301" s="234" t="s">
        <v>503</v>
      </c>
      <c r="F301" s="235" t="s">
        <v>504</v>
      </c>
      <c r="G301" s="236" t="s">
        <v>162</v>
      </c>
      <c r="H301" s="237">
        <v>44</v>
      </c>
      <c r="I301" s="238"/>
      <c r="J301" s="239">
        <f>ROUND(I301*H301,2)</f>
        <v>0</v>
      </c>
      <c r="K301" s="240"/>
      <c r="L301" s="43"/>
      <c r="M301" s="241" t="s">
        <v>1</v>
      </c>
      <c r="N301" s="242" t="s">
        <v>43</v>
      </c>
      <c r="O301" s="90"/>
      <c r="P301" s="243">
        <f>O301*H301</f>
        <v>0</v>
      </c>
      <c r="Q301" s="243">
        <v>0</v>
      </c>
      <c r="R301" s="243">
        <f>Q301*H301</f>
        <v>0</v>
      </c>
      <c r="S301" s="243">
        <v>0.0018799999999999999</v>
      </c>
      <c r="T301" s="244">
        <f>S301*H301</f>
        <v>0.082720000000000002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5" t="s">
        <v>227</v>
      </c>
      <c r="AT301" s="245" t="s">
        <v>138</v>
      </c>
      <c r="AU301" s="245" t="s">
        <v>88</v>
      </c>
      <c r="AY301" s="16" t="s">
        <v>137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6" t="s">
        <v>86</v>
      </c>
      <c r="BK301" s="246">
        <f>ROUND(I301*H301,2)</f>
        <v>0</v>
      </c>
      <c r="BL301" s="16" t="s">
        <v>227</v>
      </c>
      <c r="BM301" s="245" t="s">
        <v>505</v>
      </c>
    </row>
    <row r="302" s="2" customFormat="1" ht="33" customHeight="1">
      <c r="A302" s="37"/>
      <c r="B302" s="38"/>
      <c r="C302" s="233" t="s">
        <v>506</v>
      </c>
      <c r="D302" s="233" t="s">
        <v>138</v>
      </c>
      <c r="E302" s="234" t="s">
        <v>507</v>
      </c>
      <c r="F302" s="235" t="s">
        <v>508</v>
      </c>
      <c r="G302" s="236" t="s">
        <v>162</v>
      </c>
      <c r="H302" s="237">
        <v>30</v>
      </c>
      <c r="I302" s="238"/>
      <c r="J302" s="239">
        <f>ROUND(I302*H302,2)</f>
        <v>0</v>
      </c>
      <c r="K302" s="240"/>
      <c r="L302" s="43"/>
      <c r="M302" s="241" t="s">
        <v>1</v>
      </c>
      <c r="N302" s="242" t="s">
        <v>43</v>
      </c>
      <c r="O302" s="90"/>
      <c r="P302" s="243">
        <f>O302*H302</f>
        <v>0</v>
      </c>
      <c r="Q302" s="243">
        <v>0.0027000000000000001</v>
      </c>
      <c r="R302" s="243">
        <f>Q302*H302</f>
        <v>0.081000000000000003</v>
      </c>
      <c r="S302" s="243">
        <v>0</v>
      </c>
      <c r="T302" s="244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45" t="s">
        <v>227</v>
      </c>
      <c r="AT302" s="245" t="s">
        <v>138</v>
      </c>
      <c r="AU302" s="245" t="s">
        <v>88</v>
      </c>
      <c r="AY302" s="16" t="s">
        <v>137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6" t="s">
        <v>86</v>
      </c>
      <c r="BK302" s="246">
        <f>ROUND(I302*H302,2)</f>
        <v>0</v>
      </c>
      <c r="BL302" s="16" t="s">
        <v>227</v>
      </c>
      <c r="BM302" s="245" t="s">
        <v>509</v>
      </c>
    </row>
    <row r="303" s="2" customFormat="1">
      <c r="A303" s="37"/>
      <c r="B303" s="38"/>
      <c r="C303" s="39"/>
      <c r="D303" s="247" t="s">
        <v>142</v>
      </c>
      <c r="E303" s="39"/>
      <c r="F303" s="248" t="s">
        <v>427</v>
      </c>
      <c r="G303" s="39"/>
      <c r="H303" s="39"/>
      <c r="I303" s="143"/>
      <c r="J303" s="39"/>
      <c r="K303" s="39"/>
      <c r="L303" s="43"/>
      <c r="M303" s="249"/>
      <c r="N303" s="250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142</v>
      </c>
      <c r="AU303" s="16" t="s">
        <v>88</v>
      </c>
    </row>
    <row r="304" s="2" customFormat="1" ht="16.5" customHeight="1">
      <c r="A304" s="37"/>
      <c r="B304" s="38"/>
      <c r="C304" s="233" t="s">
        <v>510</v>
      </c>
      <c r="D304" s="233" t="s">
        <v>138</v>
      </c>
      <c r="E304" s="234" t="s">
        <v>511</v>
      </c>
      <c r="F304" s="235" t="s">
        <v>512</v>
      </c>
      <c r="G304" s="236" t="s">
        <v>194</v>
      </c>
      <c r="H304" s="237">
        <v>73.5</v>
      </c>
      <c r="I304" s="238"/>
      <c r="J304" s="239">
        <f>ROUND(I304*H304,2)</f>
        <v>0</v>
      </c>
      <c r="K304" s="240"/>
      <c r="L304" s="43"/>
      <c r="M304" s="241" t="s">
        <v>1</v>
      </c>
      <c r="N304" s="242" t="s">
        <v>43</v>
      </c>
      <c r="O304" s="90"/>
      <c r="P304" s="243">
        <f>O304*H304</f>
        <v>0</v>
      </c>
      <c r="Q304" s="243">
        <v>0</v>
      </c>
      <c r="R304" s="243">
        <f>Q304*H304</f>
        <v>0</v>
      </c>
      <c r="S304" s="243">
        <v>0.0025999999999999999</v>
      </c>
      <c r="T304" s="244">
        <f>S304*H304</f>
        <v>0.19109999999999999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5" t="s">
        <v>227</v>
      </c>
      <c r="AT304" s="245" t="s">
        <v>138</v>
      </c>
      <c r="AU304" s="245" t="s">
        <v>88</v>
      </c>
      <c r="AY304" s="16" t="s">
        <v>137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6" t="s">
        <v>86</v>
      </c>
      <c r="BK304" s="246">
        <f>ROUND(I304*H304,2)</f>
        <v>0</v>
      </c>
      <c r="BL304" s="16" t="s">
        <v>227</v>
      </c>
      <c r="BM304" s="245" t="s">
        <v>513</v>
      </c>
    </row>
    <row r="305" s="13" customFormat="1">
      <c r="A305" s="13"/>
      <c r="B305" s="253"/>
      <c r="C305" s="254"/>
      <c r="D305" s="247" t="s">
        <v>152</v>
      </c>
      <c r="E305" s="255" t="s">
        <v>1</v>
      </c>
      <c r="F305" s="256" t="s">
        <v>454</v>
      </c>
      <c r="G305" s="254"/>
      <c r="H305" s="257">
        <v>73.5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3" t="s">
        <v>152</v>
      </c>
      <c r="AU305" s="263" t="s">
        <v>88</v>
      </c>
      <c r="AV305" s="13" t="s">
        <v>88</v>
      </c>
      <c r="AW305" s="13" t="s">
        <v>34</v>
      </c>
      <c r="AX305" s="13" t="s">
        <v>86</v>
      </c>
      <c r="AY305" s="263" t="s">
        <v>137</v>
      </c>
    </row>
    <row r="306" s="2" customFormat="1" ht="16.5" customHeight="1">
      <c r="A306" s="37"/>
      <c r="B306" s="38"/>
      <c r="C306" s="233" t="s">
        <v>514</v>
      </c>
      <c r="D306" s="233" t="s">
        <v>138</v>
      </c>
      <c r="E306" s="234" t="s">
        <v>515</v>
      </c>
      <c r="F306" s="235" t="s">
        <v>516</v>
      </c>
      <c r="G306" s="236" t="s">
        <v>194</v>
      </c>
      <c r="H306" s="237">
        <v>73.5</v>
      </c>
      <c r="I306" s="238"/>
      <c r="J306" s="239">
        <f>ROUND(I306*H306,2)</f>
        <v>0</v>
      </c>
      <c r="K306" s="240"/>
      <c r="L306" s="43"/>
      <c r="M306" s="241" t="s">
        <v>1</v>
      </c>
      <c r="N306" s="242" t="s">
        <v>43</v>
      </c>
      <c r="O306" s="90"/>
      <c r="P306" s="243">
        <f>O306*H306</f>
        <v>0</v>
      </c>
      <c r="Q306" s="243">
        <v>0.0028600000000000001</v>
      </c>
      <c r="R306" s="243">
        <f>Q306*H306</f>
        <v>0.21021000000000001</v>
      </c>
      <c r="S306" s="243">
        <v>0</v>
      </c>
      <c r="T306" s="24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45" t="s">
        <v>227</v>
      </c>
      <c r="AT306" s="245" t="s">
        <v>138</v>
      </c>
      <c r="AU306" s="245" t="s">
        <v>88</v>
      </c>
      <c r="AY306" s="16" t="s">
        <v>137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16" t="s">
        <v>86</v>
      </c>
      <c r="BK306" s="246">
        <f>ROUND(I306*H306,2)</f>
        <v>0</v>
      </c>
      <c r="BL306" s="16" t="s">
        <v>227</v>
      </c>
      <c r="BM306" s="245" t="s">
        <v>517</v>
      </c>
    </row>
    <row r="307" s="2" customFormat="1" ht="21.75" customHeight="1">
      <c r="A307" s="37"/>
      <c r="B307" s="38"/>
      <c r="C307" s="233" t="s">
        <v>518</v>
      </c>
      <c r="D307" s="233" t="s">
        <v>138</v>
      </c>
      <c r="E307" s="234" t="s">
        <v>519</v>
      </c>
      <c r="F307" s="235" t="s">
        <v>520</v>
      </c>
      <c r="G307" s="236" t="s">
        <v>162</v>
      </c>
      <c r="H307" s="237">
        <v>4</v>
      </c>
      <c r="I307" s="238"/>
      <c r="J307" s="239">
        <f>ROUND(I307*H307,2)</f>
        <v>0</v>
      </c>
      <c r="K307" s="240"/>
      <c r="L307" s="43"/>
      <c r="M307" s="241" t="s">
        <v>1</v>
      </c>
      <c r="N307" s="242" t="s">
        <v>43</v>
      </c>
      <c r="O307" s="90"/>
      <c r="P307" s="243">
        <f>O307*H307</f>
        <v>0</v>
      </c>
      <c r="Q307" s="243">
        <v>0.00048000000000000001</v>
      </c>
      <c r="R307" s="243">
        <f>Q307*H307</f>
        <v>0.0019200000000000001</v>
      </c>
      <c r="S307" s="243">
        <v>0</v>
      </c>
      <c r="T307" s="24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45" t="s">
        <v>227</v>
      </c>
      <c r="AT307" s="245" t="s">
        <v>138</v>
      </c>
      <c r="AU307" s="245" t="s">
        <v>88</v>
      </c>
      <c r="AY307" s="16" t="s">
        <v>137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6" t="s">
        <v>86</v>
      </c>
      <c r="BK307" s="246">
        <f>ROUND(I307*H307,2)</f>
        <v>0</v>
      </c>
      <c r="BL307" s="16" t="s">
        <v>227</v>
      </c>
      <c r="BM307" s="245" t="s">
        <v>521</v>
      </c>
    </row>
    <row r="308" s="2" customFormat="1" ht="16.5" customHeight="1">
      <c r="A308" s="37"/>
      <c r="B308" s="38"/>
      <c r="C308" s="233" t="s">
        <v>522</v>
      </c>
      <c r="D308" s="233" t="s">
        <v>138</v>
      </c>
      <c r="E308" s="234" t="s">
        <v>523</v>
      </c>
      <c r="F308" s="235" t="s">
        <v>524</v>
      </c>
      <c r="G308" s="236" t="s">
        <v>194</v>
      </c>
      <c r="H308" s="237">
        <v>99</v>
      </c>
      <c r="I308" s="238"/>
      <c r="J308" s="239">
        <f>ROUND(I308*H308,2)</f>
        <v>0</v>
      </c>
      <c r="K308" s="240"/>
      <c r="L308" s="43"/>
      <c r="M308" s="241" t="s">
        <v>1</v>
      </c>
      <c r="N308" s="242" t="s">
        <v>43</v>
      </c>
      <c r="O308" s="90"/>
      <c r="P308" s="243">
        <f>O308*H308</f>
        <v>0</v>
      </c>
      <c r="Q308" s="243">
        <v>0</v>
      </c>
      <c r="R308" s="243">
        <f>Q308*H308</f>
        <v>0</v>
      </c>
      <c r="S308" s="243">
        <v>0.0060499999999999998</v>
      </c>
      <c r="T308" s="244">
        <f>S308*H308</f>
        <v>0.59894999999999998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5" t="s">
        <v>227</v>
      </c>
      <c r="AT308" s="245" t="s">
        <v>138</v>
      </c>
      <c r="AU308" s="245" t="s">
        <v>88</v>
      </c>
      <c r="AY308" s="16" t="s">
        <v>137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6" t="s">
        <v>86</v>
      </c>
      <c r="BK308" s="246">
        <f>ROUND(I308*H308,2)</f>
        <v>0</v>
      </c>
      <c r="BL308" s="16" t="s">
        <v>227</v>
      </c>
      <c r="BM308" s="245" t="s">
        <v>525</v>
      </c>
    </row>
    <row r="309" s="13" customFormat="1">
      <c r="A309" s="13"/>
      <c r="B309" s="253"/>
      <c r="C309" s="254"/>
      <c r="D309" s="247" t="s">
        <v>152</v>
      </c>
      <c r="E309" s="255" t="s">
        <v>1</v>
      </c>
      <c r="F309" s="256" t="s">
        <v>450</v>
      </c>
      <c r="G309" s="254"/>
      <c r="H309" s="257">
        <v>23</v>
      </c>
      <c r="I309" s="258"/>
      <c r="J309" s="254"/>
      <c r="K309" s="254"/>
      <c r="L309" s="259"/>
      <c r="M309" s="260"/>
      <c r="N309" s="261"/>
      <c r="O309" s="261"/>
      <c r="P309" s="261"/>
      <c r="Q309" s="261"/>
      <c r="R309" s="261"/>
      <c r="S309" s="261"/>
      <c r="T309" s="26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3" t="s">
        <v>152</v>
      </c>
      <c r="AU309" s="263" t="s">
        <v>88</v>
      </c>
      <c r="AV309" s="13" t="s">
        <v>88</v>
      </c>
      <c r="AW309" s="13" t="s">
        <v>34</v>
      </c>
      <c r="AX309" s="13" t="s">
        <v>78</v>
      </c>
      <c r="AY309" s="263" t="s">
        <v>137</v>
      </c>
    </row>
    <row r="310" s="13" customFormat="1">
      <c r="A310" s="13"/>
      <c r="B310" s="253"/>
      <c r="C310" s="254"/>
      <c r="D310" s="247" t="s">
        <v>152</v>
      </c>
      <c r="E310" s="255" t="s">
        <v>1</v>
      </c>
      <c r="F310" s="256" t="s">
        <v>451</v>
      </c>
      <c r="G310" s="254"/>
      <c r="H310" s="257">
        <v>12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3" t="s">
        <v>152</v>
      </c>
      <c r="AU310" s="263" t="s">
        <v>88</v>
      </c>
      <c r="AV310" s="13" t="s">
        <v>88</v>
      </c>
      <c r="AW310" s="13" t="s">
        <v>34</v>
      </c>
      <c r="AX310" s="13" t="s">
        <v>78</v>
      </c>
      <c r="AY310" s="263" t="s">
        <v>137</v>
      </c>
    </row>
    <row r="311" s="13" customFormat="1">
      <c r="A311" s="13"/>
      <c r="B311" s="253"/>
      <c r="C311" s="254"/>
      <c r="D311" s="247" t="s">
        <v>152</v>
      </c>
      <c r="E311" s="255" t="s">
        <v>1</v>
      </c>
      <c r="F311" s="256" t="s">
        <v>452</v>
      </c>
      <c r="G311" s="254"/>
      <c r="H311" s="257">
        <v>40.399999999999999</v>
      </c>
      <c r="I311" s="258"/>
      <c r="J311" s="254"/>
      <c r="K311" s="254"/>
      <c r="L311" s="259"/>
      <c r="M311" s="260"/>
      <c r="N311" s="261"/>
      <c r="O311" s="261"/>
      <c r="P311" s="261"/>
      <c r="Q311" s="261"/>
      <c r="R311" s="261"/>
      <c r="S311" s="261"/>
      <c r="T311" s="26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3" t="s">
        <v>152</v>
      </c>
      <c r="AU311" s="263" t="s">
        <v>88</v>
      </c>
      <c r="AV311" s="13" t="s">
        <v>88</v>
      </c>
      <c r="AW311" s="13" t="s">
        <v>34</v>
      </c>
      <c r="AX311" s="13" t="s">
        <v>78</v>
      </c>
      <c r="AY311" s="263" t="s">
        <v>137</v>
      </c>
    </row>
    <row r="312" s="13" customFormat="1">
      <c r="A312" s="13"/>
      <c r="B312" s="253"/>
      <c r="C312" s="254"/>
      <c r="D312" s="247" t="s">
        <v>152</v>
      </c>
      <c r="E312" s="255" t="s">
        <v>1</v>
      </c>
      <c r="F312" s="256" t="s">
        <v>453</v>
      </c>
      <c r="G312" s="254"/>
      <c r="H312" s="257">
        <v>23.600000000000001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3" t="s">
        <v>152</v>
      </c>
      <c r="AU312" s="263" t="s">
        <v>88</v>
      </c>
      <c r="AV312" s="13" t="s">
        <v>88</v>
      </c>
      <c r="AW312" s="13" t="s">
        <v>34</v>
      </c>
      <c r="AX312" s="13" t="s">
        <v>78</v>
      </c>
      <c r="AY312" s="263" t="s">
        <v>137</v>
      </c>
    </row>
    <row r="313" s="14" customFormat="1">
      <c r="A313" s="14"/>
      <c r="B313" s="264"/>
      <c r="C313" s="265"/>
      <c r="D313" s="247" t="s">
        <v>152</v>
      </c>
      <c r="E313" s="266" t="s">
        <v>1</v>
      </c>
      <c r="F313" s="267" t="s">
        <v>159</v>
      </c>
      <c r="G313" s="265"/>
      <c r="H313" s="268">
        <v>99</v>
      </c>
      <c r="I313" s="269"/>
      <c r="J313" s="265"/>
      <c r="K313" s="265"/>
      <c r="L313" s="270"/>
      <c r="M313" s="271"/>
      <c r="N313" s="272"/>
      <c r="O313" s="272"/>
      <c r="P313" s="272"/>
      <c r="Q313" s="272"/>
      <c r="R313" s="272"/>
      <c r="S313" s="272"/>
      <c r="T313" s="27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4" t="s">
        <v>152</v>
      </c>
      <c r="AU313" s="274" t="s">
        <v>88</v>
      </c>
      <c r="AV313" s="14" t="s">
        <v>136</v>
      </c>
      <c r="AW313" s="14" t="s">
        <v>34</v>
      </c>
      <c r="AX313" s="14" t="s">
        <v>86</v>
      </c>
      <c r="AY313" s="274" t="s">
        <v>137</v>
      </c>
    </row>
    <row r="314" s="2" customFormat="1" ht="21.75" customHeight="1">
      <c r="A314" s="37"/>
      <c r="B314" s="38"/>
      <c r="C314" s="233" t="s">
        <v>526</v>
      </c>
      <c r="D314" s="233" t="s">
        <v>138</v>
      </c>
      <c r="E314" s="234" t="s">
        <v>527</v>
      </c>
      <c r="F314" s="235" t="s">
        <v>528</v>
      </c>
      <c r="G314" s="236" t="s">
        <v>194</v>
      </c>
      <c r="H314" s="237">
        <v>99</v>
      </c>
      <c r="I314" s="238"/>
      <c r="J314" s="239">
        <f>ROUND(I314*H314,2)</f>
        <v>0</v>
      </c>
      <c r="K314" s="240"/>
      <c r="L314" s="43"/>
      <c r="M314" s="241" t="s">
        <v>1</v>
      </c>
      <c r="N314" s="242" t="s">
        <v>43</v>
      </c>
      <c r="O314" s="90"/>
      <c r="P314" s="243">
        <f>O314*H314</f>
        <v>0</v>
      </c>
      <c r="Q314" s="243">
        <v>0.00547</v>
      </c>
      <c r="R314" s="243">
        <f>Q314*H314</f>
        <v>0.54152999999999996</v>
      </c>
      <c r="S314" s="243">
        <v>0</v>
      </c>
      <c r="T314" s="24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45" t="s">
        <v>227</v>
      </c>
      <c r="AT314" s="245" t="s">
        <v>138</v>
      </c>
      <c r="AU314" s="245" t="s">
        <v>88</v>
      </c>
      <c r="AY314" s="16" t="s">
        <v>137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16" t="s">
        <v>86</v>
      </c>
      <c r="BK314" s="246">
        <f>ROUND(I314*H314,2)</f>
        <v>0</v>
      </c>
      <c r="BL314" s="16" t="s">
        <v>227</v>
      </c>
      <c r="BM314" s="245" t="s">
        <v>529</v>
      </c>
    </row>
    <row r="315" s="2" customFormat="1" ht="21.75" customHeight="1">
      <c r="A315" s="37"/>
      <c r="B315" s="38"/>
      <c r="C315" s="233" t="s">
        <v>530</v>
      </c>
      <c r="D315" s="233" t="s">
        <v>138</v>
      </c>
      <c r="E315" s="234" t="s">
        <v>531</v>
      </c>
      <c r="F315" s="235" t="s">
        <v>532</v>
      </c>
      <c r="G315" s="236" t="s">
        <v>162</v>
      </c>
      <c r="H315" s="237">
        <v>22</v>
      </c>
      <c r="I315" s="238"/>
      <c r="J315" s="239">
        <f>ROUND(I315*H315,2)</f>
        <v>0</v>
      </c>
      <c r="K315" s="240"/>
      <c r="L315" s="43"/>
      <c r="M315" s="241" t="s">
        <v>1</v>
      </c>
      <c r="N315" s="242" t="s">
        <v>43</v>
      </c>
      <c r="O315" s="90"/>
      <c r="P315" s="243">
        <f>O315*H315</f>
        <v>0</v>
      </c>
      <c r="Q315" s="243">
        <v>0.00010000000000000001</v>
      </c>
      <c r="R315" s="243">
        <f>Q315*H315</f>
        <v>0.0022000000000000001</v>
      </c>
      <c r="S315" s="243">
        <v>0</v>
      </c>
      <c r="T315" s="244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45" t="s">
        <v>227</v>
      </c>
      <c r="AT315" s="245" t="s">
        <v>138</v>
      </c>
      <c r="AU315" s="245" t="s">
        <v>88</v>
      </c>
      <c r="AY315" s="16" t="s">
        <v>137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6" t="s">
        <v>86</v>
      </c>
      <c r="BK315" s="246">
        <f>ROUND(I315*H315,2)</f>
        <v>0</v>
      </c>
      <c r="BL315" s="16" t="s">
        <v>227</v>
      </c>
      <c r="BM315" s="245" t="s">
        <v>533</v>
      </c>
    </row>
    <row r="316" s="2" customFormat="1" ht="21.75" customHeight="1">
      <c r="A316" s="37"/>
      <c r="B316" s="38"/>
      <c r="C316" s="233" t="s">
        <v>534</v>
      </c>
      <c r="D316" s="233" t="s">
        <v>138</v>
      </c>
      <c r="E316" s="234" t="s">
        <v>535</v>
      </c>
      <c r="F316" s="235" t="s">
        <v>536</v>
      </c>
      <c r="G316" s="236" t="s">
        <v>194</v>
      </c>
      <c r="H316" s="237">
        <v>99</v>
      </c>
      <c r="I316" s="238"/>
      <c r="J316" s="239">
        <f>ROUND(I316*H316,2)</f>
        <v>0</v>
      </c>
      <c r="K316" s="240"/>
      <c r="L316" s="43"/>
      <c r="M316" s="241" t="s">
        <v>1</v>
      </c>
      <c r="N316" s="242" t="s">
        <v>43</v>
      </c>
      <c r="O316" s="90"/>
      <c r="P316" s="243">
        <f>O316*H316</f>
        <v>0</v>
      </c>
      <c r="Q316" s="243">
        <v>0</v>
      </c>
      <c r="R316" s="243">
        <f>Q316*H316</f>
        <v>0</v>
      </c>
      <c r="S316" s="243">
        <v>0.0017600000000000001</v>
      </c>
      <c r="T316" s="244">
        <f>S316*H316</f>
        <v>0.17424000000000001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45" t="s">
        <v>227</v>
      </c>
      <c r="AT316" s="245" t="s">
        <v>138</v>
      </c>
      <c r="AU316" s="245" t="s">
        <v>88</v>
      </c>
      <c r="AY316" s="16" t="s">
        <v>137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6" t="s">
        <v>86</v>
      </c>
      <c r="BK316" s="246">
        <f>ROUND(I316*H316,2)</f>
        <v>0</v>
      </c>
      <c r="BL316" s="16" t="s">
        <v>227</v>
      </c>
      <c r="BM316" s="245" t="s">
        <v>537</v>
      </c>
    </row>
    <row r="317" s="2" customFormat="1" ht="33" customHeight="1">
      <c r="A317" s="37"/>
      <c r="B317" s="38"/>
      <c r="C317" s="233" t="s">
        <v>538</v>
      </c>
      <c r="D317" s="233" t="s">
        <v>138</v>
      </c>
      <c r="E317" s="234" t="s">
        <v>539</v>
      </c>
      <c r="F317" s="235" t="s">
        <v>540</v>
      </c>
      <c r="G317" s="236" t="s">
        <v>194</v>
      </c>
      <c r="H317" s="237">
        <v>99</v>
      </c>
      <c r="I317" s="238"/>
      <c r="J317" s="239">
        <f>ROUND(I317*H317,2)</f>
        <v>0</v>
      </c>
      <c r="K317" s="240"/>
      <c r="L317" s="43"/>
      <c r="M317" s="241" t="s">
        <v>1</v>
      </c>
      <c r="N317" s="242" t="s">
        <v>43</v>
      </c>
      <c r="O317" s="90"/>
      <c r="P317" s="243">
        <f>O317*H317</f>
        <v>0</v>
      </c>
      <c r="Q317" s="243">
        <v>0.0043400000000000001</v>
      </c>
      <c r="R317" s="243">
        <f>Q317*H317</f>
        <v>0.42965999999999999</v>
      </c>
      <c r="S317" s="243">
        <v>0</v>
      </c>
      <c r="T317" s="244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45" t="s">
        <v>227</v>
      </c>
      <c r="AT317" s="245" t="s">
        <v>138</v>
      </c>
      <c r="AU317" s="245" t="s">
        <v>88</v>
      </c>
      <c r="AY317" s="16" t="s">
        <v>137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6" t="s">
        <v>86</v>
      </c>
      <c r="BK317" s="246">
        <f>ROUND(I317*H317,2)</f>
        <v>0</v>
      </c>
      <c r="BL317" s="16" t="s">
        <v>227</v>
      </c>
      <c r="BM317" s="245" t="s">
        <v>541</v>
      </c>
    </row>
    <row r="318" s="2" customFormat="1">
      <c r="A318" s="37"/>
      <c r="B318" s="38"/>
      <c r="C318" s="39"/>
      <c r="D318" s="247" t="s">
        <v>142</v>
      </c>
      <c r="E318" s="39"/>
      <c r="F318" s="248" t="s">
        <v>427</v>
      </c>
      <c r="G318" s="39"/>
      <c r="H318" s="39"/>
      <c r="I318" s="143"/>
      <c r="J318" s="39"/>
      <c r="K318" s="39"/>
      <c r="L318" s="43"/>
      <c r="M318" s="249"/>
      <c r="N318" s="250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142</v>
      </c>
      <c r="AU318" s="16" t="s">
        <v>88</v>
      </c>
    </row>
    <row r="319" s="2" customFormat="1" ht="21.75" customHeight="1">
      <c r="A319" s="37"/>
      <c r="B319" s="38"/>
      <c r="C319" s="233" t="s">
        <v>542</v>
      </c>
      <c r="D319" s="233" t="s">
        <v>138</v>
      </c>
      <c r="E319" s="234" t="s">
        <v>543</v>
      </c>
      <c r="F319" s="235" t="s">
        <v>544</v>
      </c>
      <c r="G319" s="236" t="s">
        <v>194</v>
      </c>
      <c r="H319" s="237">
        <v>172.5</v>
      </c>
      <c r="I319" s="238"/>
      <c r="J319" s="239">
        <f>ROUND(I319*H319,2)</f>
        <v>0</v>
      </c>
      <c r="K319" s="240"/>
      <c r="L319" s="43"/>
      <c r="M319" s="241" t="s">
        <v>1</v>
      </c>
      <c r="N319" s="242" t="s">
        <v>43</v>
      </c>
      <c r="O319" s="90"/>
      <c r="P319" s="243">
        <f>O319*H319</f>
        <v>0</v>
      </c>
      <c r="Q319" s="243">
        <v>0.0023999999999999998</v>
      </c>
      <c r="R319" s="243">
        <f>Q319*H319</f>
        <v>0.41399999999999998</v>
      </c>
      <c r="S319" s="243">
        <v>0</v>
      </c>
      <c r="T319" s="244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45" t="s">
        <v>227</v>
      </c>
      <c r="AT319" s="245" t="s">
        <v>138</v>
      </c>
      <c r="AU319" s="245" t="s">
        <v>88</v>
      </c>
      <c r="AY319" s="16" t="s">
        <v>137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6" t="s">
        <v>86</v>
      </c>
      <c r="BK319" s="246">
        <f>ROUND(I319*H319,2)</f>
        <v>0</v>
      </c>
      <c r="BL319" s="16" t="s">
        <v>227</v>
      </c>
      <c r="BM319" s="245" t="s">
        <v>545</v>
      </c>
    </row>
    <row r="320" s="2" customFormat="1">
      <c r="A320" s="37"/>
      <c r="B320" s="38"/>
      <c r="C320" s="39"/>
      <c r="D320" s="247" t="s">
        <v>142</v>
      </c>
      <c r="E320" s="39"/>
      <c r="F320" s="248" t="s">
        <v>546</v>
      </c>
      <c r="G320" s="39"/>
      <c r="H320" s="39"/>
      <c r="I320" s="143"/>
      <c r="J320" s="39"/>
      <c r="K320" s="39"/>
      <c r="L320" s="43"/>
      <c r="M320" s="249"/>
      <c r="N320" s="250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142</v>
      </c>
      <c r="AU320" s="16" t="s">
        <v>88</v>
      </c>
    </row>
    <row r="321" s="13" customFormat="1">
      <c r="A321" s="13"/>
      <c r="B321" s="253"/>
      <c r="C321" s="254"/>
      <c r="D321" s="247" t="s">
        <v>152</v>
      </c>
      <c r="E321" s="255" t="s">
        <v>1</v>
      </c>
      <c r="F321" s="256" t="s">
        <v>547</v>
      </c>
      <c r="G321" s="254"/>
      <c r="H321" s="257">
        <v>172.5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3" t="s">
        <v>152</v>
      </c>
      <c r="AU321" s="263" t="s">
        <v>88</v>
      </c>
      <c r="AV321" s="13" t="s">
        <v>88</v>
      </c>
      <c r="AW321" s="13" t="s">
        <v>34</v>
      </c>
      <c r="AX321" s="13" t="s">
        <v>86</v>
      </c>
      <c r="AY321" s="263" t="s">
        <v>137</v>
      </c>
    </row>
    <row r="322" s="2" customFormat="1" ht="33" customHeight="1">
      <c r="A322" s="37"/>
      <c r="B322" s="38"/>
      <c r="C322" s="233" t="s">
        <v>548</v>
      </c>
      <c r="D322" s="233" t="s">
        <v>138</v>
      </c>
      <c r="E322" s="234" t="s">
        <v>549</v>
      </c>
      <c r="F322" s="235" t="s">
        <v>550</v>
      </c>
      <c r="G322" s="236" t="s">
        <v>162</v>
      </c>
      <c r="H322" s="237">
        <v>4</v>
      </c>
      <c r="I322" s="238"/>
      <c r="J322" s="239">
        <f>ROUND(I322*H322,2)</f>
        <v>0</v>
      </c>
      <c r="K322" s="240"/>
      <c r="L322" s="43"/>
      <c r="M322" s="241" t="s">
        <v>1</v>
      </c>
      <c r="N322" s="242" t="s">
        <v>43</v>
      </c>
      <c r="O322" s="90"/>
      <c r="P322" s="243">
        <f>O322*H322</f>
        <v>0</v>
      </c>
      <c r="Q322" s="243">
        <v>0.0014</v>
      </c>
      <c r="R322" s="243">
        <f>Q322*H322</f>
        <v>0.0055999999999999999</v>
      </c>
      <c r="S322" s="243">
        <v>0</v>
      </c>
      <c r="T322" s="24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45" t="s">
        <v>227</v>
      </c>
      <c r="AT322" s="245" t="s">
        <v>138</v>
      </c>
      <c r="AU322" s="245" t="s">
        <v>88</v>
      </c>
      <c r="AY322" s="16" t="s">
        <v>137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6" t="s">
        <v>86</v>
      </c>
      <c r="BK322" s="246">
        <f>ROUND(I322*H322,2)</f>
        <v>0</v>
      </c>
      <c r="BL322" s="16" t="s">
        <v>227</v>
      </c>
      <c r="BM322" s="245" t="s">
        <v>551</v>
      </c>
    </row>
    <row r="323" s="2" customFormat="1" ht="21.75" customHeight="1">
      <c r="A323" s="37"/>
      <c r="B323" s="38"/>
      <c r="C323" s="233" t="s">
        <v>552</v>
      </c>
      <c r="D323" s="233" t="s">
        <v>138</v>
      </c>
      <c r="E323" s="234" t="s">
        <v>553</v>
      </c>
      <c r="F323" s="235" t="s">
        <v>554</v>
      </c>
      <c r="G323" s="236" t="s">
        <v>400</v>
      </c>
      <c r="H323" s="286"/>
      <c r="I323" s="238"/>
      <c r="J323" s="239">
        <f>ROUND(I323*H323,2)</f>
        <v>0</v>
      </c>
      <c r="K323" s="240"/>
      <c r="L323" s="43"/>
      <c r="M323" s="241" t="s">
        <v>1</v>
      </c>
      <c r="N323" s="242" t="s">
        <v>43</v>
      </c>
      <c r="O323" s="90"/>
      <c r="P323" s="243">
        <f>O323*H323</f>
        <v>0</v>
      </c>
      <c r="Q323" s="243">
        <v>0</v>
      </c>
      <c r="R323" s="243">
        <f>Q323*H323</f>
        <v>0</v>
      </c>
      <c r="S323" s="243">
        <v>0</v>
      </c>
      <c r="T323" s="244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45" t="s">
        <v>227</v>
      </c>
      <c r="AT323" s="245" t="s">
        <v>138</v>
      </c>
      <c r="AU323" s="245" t="s">
        <v>88</v>
      </c>
      <c r="AY323" s="16" t="s">
        <v>137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6" t="s">
        <v>86</v>
      </c>
      <c r="BK323" s="246">
        <f>ROUND(I323*H323,2)</f>
        <v>0</v>
      </c>
      <c r="BL323" s="16" t="s">
        <v>227</v>
      </c>
      <c r="BM323" s="245" t="s">
        <v>555</v>
      </c>
    </row>
    <row r="324" s="12" customFormat="1" ht="22.8" customHeight="1">
      <c r="A324" s="12"/>
      <c r="B324" s="219"/>
      <c r="C324" s="220"/>
      <c r="D324" s="221" t="s">
        <v>77</v>
      </c>
      <c r="E324" s="251" t="s">
        <v>556</v>
      </c>
      <c r="F324" s="251" t="s">
        <v>557</v>
      </c>
      <c r="G324" s="220"/>
      <c r="H324" s="220"/>
      <c r="I324" s="223"/>
      <c r="J324" s="252">
        <f>BK324</f>
        <v>0</v>
      </c>
      <c r="K324" s="220"/>
      <c r="L324" s="225"/>
      <c r="M324" s="226"/>
      <c r="N324" s="227"/>
      <c r="O324" s="227"/>
      <c r="P324" s="228">
        <f>SUM(P325:P329)</f>
        <v>0</v>
      </c>
      <c r="Q324" s="227"/>
      <c r="R324" s="228">
        <f>SUM(R325:R329)</f>
        <v>3.6419074999999999</v>
      </c>
      <c r="S324" s="227"/>
      <c r="T324" s="229">
        <f>SUM(T325:T329)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30" t="s">
        <v>88</v>
      </c>
      <c r="AT324" s="231" t="s">
        <v>77</v>
      </c>
      <c r="AU324" s="231" t="s">
        <v>86</v>
      </c>
      <c r="AY324" s="230" t="s">
        <v>137</v>
      </c>
      <c r="BK324" s="232">
        <f>SUM(BK325:BK329)</f>
        <v>0</v>
      </c>
    </row>
    <row r="325" s="2" customFormat="1" ht="16.5" customHeight="1">
      <c r="A325" s="37"/>
      <c r="B325" s="38"/>
      <c r="C325" s="233" t="s">
        <v>558</v>
      </c>
      <c r="D325" s="233" t="s">
        <v>138</v>
      </c>
      <c r="E325" s="234" t="s">
        <v>559</v>
      </c>
      <c r="F325" s="235" t="s">
        <v>560</v>
      </c>
      <c r="G325" s="236" t="s">
        <v>194</v>
      </c>
      <c r="H325" s="237">
        <v>172.5</v>
      </c>
      <c r="I325" s="238"/>
      <c r="J325" s="239">
        <f>ROUND(I325*H325,2)</f>
        <v>0</v>
      </c>
      <c r="K325" s="240"/>
      <c r="L325" s="43"/>
      <c r="M325" s="241" t="s">
        <v>1</v>
      </c>
      <c r="N325" s="242" t="s">
        <v>43</v>
      </c>
      <c r="O325" s="90"/>
      <c r="P325" s="243">
        <f>O325*H325</f>
        <v>0</v>
      </c>
      <c r="Q325" s="243">
        <v>8.0000000000000007E-05</v>
      </c>
      <c r="R325" s="243">
        <f>Q325*H325</f>
        <v>0.013800000000000002</v>
      </c>
      <c r="S325" s="243">
        <v>0</v>
      </c>
      <c r="T325" s="24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5" t="s">
        <v>227</v>
      </c>
      <c r="AT325" s="245" t="s">
        <v>138</v>
      </c>
      <c r="AU325" s="245" t="s">
        <v>88</v>
      </c>
      <c r="AY325" s="16" t="s">
        <v>137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6" t="s">
        <v>86</v>
      </c>
      <c r="BK325" s="246">
        <f>ROUND(I325*H325,2)</f>
        <v>0</v>
      </c>
      <c r="BL325" s="16" t="s">
        <v>227</v>
      </c>
      <c r="BM325" s="245" t="s">
        <v>561</v>
      </c>
    </row>
    <row r="326" s="2" customFormat="1" ht="21.75" customHeight="1">
      <c r="A326" s="37"/>
      <c r="B326" s="38"/>
      <c r="C326" s="233" t="s">
        <v>562</v>
      </c>
      <c r="D326" s="233" t="s">
        <v>138</v>
      </c>
      <c r="E326" s="234" t="s">
        <v>563</v>
      </c>
      <c r="F326" s="235" t="s">
        <v>564</v>
      </c>
      <c r="G326" s="236" t="s">
        <v>178</v>
      </c>
      <c r="H326" s="237">
        <v>1261.9500000000001</v>
      </c>
      <c r="I326" s="238"/>
      <c r="J326" s="239">
        <f>ROUND(I326*H326,2)</f>
        <v>0</v>
      </c>
      <c r="K326" s="240"/>
      <c r="L326" s="43"/>
      <c r="M326" s="241" t="s">
        <v>1</v>
      </c>
      <c r="N326" s="242" t="s">
        <v>43</v>
      </c>
      <c r="O326" s="90"/>
      <c r="P326" s="243">
        <f>O326*H326</f>
        <v>0</v>
      </c>
      <c r="Q326" s="243">
        <v>0</v>
      </c>
      <c r="R326" s="243">
        <f>Q326*H326</f>
        <v>0</v>
      </c>
      <c r="S326" s="243">
        <v>0</v>
      </c>
      <c r="T326" s="24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45" t="s">
        <v>227</v>
      </c>
      <c r="AT326" s="245" t="s">
        <v>138</v>
      </c>
      <c r="AU326" s="245" t="s">
        <v>88</v>
      </c>
      <c r="AY326" s="16" t="s">
        <v>137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6" t="s">
        <v>86</v>
      </c>
      <c r="BK326" s="246">
        <f>ROUND(I326*H326,2)</f>
        <v>0</v>
      </c>
      <c r="BL326" s="16" t="s">
        <v>227</v>
      </c>
      <c r="BM326" s="245" t="s">
        <v>565</v>
      </c>
    </row>
    <row r="327" s="2" customFormat="1" ht="33" customHeight="1">
      <c r="A327" s="37"/>
      <c r="B327" s="38"/>
      <c r="C327" s="275" t="s">
        <v>566</v>
      </c>
      <c r="D327" s="275" t="s">
        <v>292</v>
      </c>
      <c r="E327" s="276" t="s">
        <v>567</v>
      </c>
      <c r="F327" s="277" t="s">
        <v>568</v>
      </c>
      <c r="G327" s="278" t="s">
        <v>178</v>
      </c>
      <c r="H327" s="279">
        <v>1451.2429999999999</v>
      </c>
      <c r="I327" s="280"/>
      <c r="J327" s="281">
        <f>ROUND(I327*H327,2)</f>
        <v>0</v>
      </c>
      <c r="K327" s="282"/>
      <c r="L327" s="283"/>
      <c r="M327" s="284" t="s">
        <v>1</v>
      </c>
      <c r="N327" s="285" t="s">
        <v>43</v>
      </c>
      <c r="O327" s="90"/>
      <c r="P327" s="243">
        <f>O327*H327</f>
        <v>0</v>
      </c>
      <c r="Q327" s="243">
        <v>0.0025000000000000001</v>
      </c>
      <c r="R327" s="243">
        <f>Q327*H327</f>
        <v>3.6281075</v>
      </c>
      <c r="S327" s="243">
        <v>0</v>
      </c>
      <c r="T327" s="24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5" t="s">
        <v>295</v>
      </c>
      <c r="AT327" s="245" t="s">
        <v>292</v>
      </c>
      <c r="AU327" s="245" t="s">
        <v>88</v>
      </c>
      <c r="AY327" s="16" t="s">
        <v>137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6" t="s">
        <v>86</v>
      </c>
      <c r="BK327" s="246">
        <f>ROUND(I327*H327,2)</f>
        <v>0</v>
      </c>
      <c r="BL327" s="16" t="s">
        <v>227</v>
      </c>
      <c r="BM327" s="245" t="s">
        <v>569</v>
      </c>
    </row>
    <row r="328" s="13" customFormat="1">
      <c r="A328" s="13"/>
      <c r="B328" s="253"/>
      <c r="C328" s="254"/>
      <c r="D328" s="247" t="s">
        <v>152</v>
      </c>
      <c r="E328" s="254"/>
      <c r="F328" s="256" t="s">
        <v>570</v>
      </c>
      <c r="G328" s="254"/>
      <c r="H328" s="257">
        <v>1451.2429999999999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3" t="s">
        <v>152</v>
      </c>
      <c r="AU328" s="263" t="s">
        <v>88</v>
      </c>
      <c r="AV328" s="13" t="s">
        <v>88</v>
      </c>
      <c r="AW328" s="13" t="s">
        <v>4</v>
      </c>
      <c r="AX328" s="13" t="s">
        <v>86</v>
      </c>
      <c r="AY328" s="263" t="s">
        <v>137</v>
      </c>
    </row>
    <row r="329" s="2" customFormat="1" ht="21.75" customHeight="1">
      <c r="A329" s="37"/>
      <c r="B329" s="38"/>
      <c r="C329" s="233" t="s">
        <v>571</v>
      </c>
      <c r="D329" s="233" t="s">
        <v>138</v>
      </c>
      <c r="E329" s="234" t="s">
        <v>572</v>
      </c>
      <c r="F329" s="235" t="s">
        <v>573</v>
      </c>
      <c r="G329" s="236" t="s">
        <v>400</v>
      </c>
      <c r="H329" s="286"/>
      <c r="I329" s="238"/>
      <c r="J329" s="239">
        <f>ROUND(I329*H329,2)</f>
        <v>0</v>
      </c>
      <c r="K329" s="240"/>
      <c r="L329" s="43"/>
      <c r="M329" s="241" t="s">
        <v>1</v>
      </c>
      <c r="N329" s="242" t="s">
        <v>43</v>
      </c>
      <c r="O329" s="90"/>
      <c r="P329" s="243">
        <f>O329*H329</f>
        <v>0</v>
      </c>
      <c r="Q329" s="243">
        <v>0</v>
      </c>
      <c r="R329" s="243">
        <f>Q329*H329</f>
        <v>0</v>
      </c>
      <c r="S329" s="243">
        <v>0</v>
      </c>
      <c r="T329" s="24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45" t="s">
        <v>227</v>
      </c>
      <c r="AT329" s="245" t="s">
        <v>138</v>
      </c>
      <c r="AU329" s="245" t="s">
        <v>88</v>
      </c>
      <c r="AY329" s="16" t="s">
        <v>137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6" t="s">
        <v>86</v>
      </c>
      <c r="BK329" s="246">
        <f>ROUND(I329*H329,2)</f>
        <v>0</v>
      </c>
      <c r="BL329" s="16" t="s">
        <v>227</v>
      </c>
      <c r="BM329" s="245" t="s">
        <v>574</v>
      </c>
    </row>
    <row r="330" s="12" customFormat="1" ht="22.8" customHeight="1">
      <c r="A330" s="12"/>
      <c r="B330" s="219"/>
      <c r="C330" s="220"/>
      <c r="D330" s="221" t="s">
        <v>77</v>
      </c>
      <c r="E330" s="251" t="s">
        <v>575</v>
      </c>
      <c r="F330" s="251" t="s">
        <v>576</v>
      </c>
      <c r="G330" s="220"/>
      <c r="H330" s="220"/>
      <c r="I330" s="223"/>
      <c r="J330" s="252">
        <f>BK330</f>
        <v>0</v>
      </c>
      <c r="K330" s="220"/>
      <c r="L330" s="225"/>
      <c r="M330" s="226"/>
      <c r="N330" s="227"/>
      <c r="O330" s="227"/>
      <c r="P330" s="228">
        <f>SUM(P331:P335)</f>
        <v>0</v>
      </c>
      <c r="Q330" s="227"/>
      <c r="R330" s="228">
        <f>SUM(R331:R335)</f>
        <v>0.024399999999999998</v>
      </c>
      <c r="S330" s="227"/>
      <c r="T330" s="229">
        <f>SUM(T331:T335)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30" t="s">
        <v>88</v>
      </c>
      <c r="AT330" s="231" t="s">
        <v>77</v>
      </c>
      <c r="AU330" s="231" t="s">
        <v>86</v>
      </c>
      <c r="AY330" s="230" t="s">
        <v>137</v>
      </c>
      <c r="BK330" s="232">
        <f>SUM(BK331:BK335)</f>
        <v>0</v>
      </c>
    </row>
    <row r="331" s="2" customFormat="1" ht="16.5" customHeight="1">
      <c r="A331" s="37"/>
      <c r="B331" s="38"/>
      <c r="C331" s="233" t="s">
        <v>577</v>
      </c>
      <c r="D331" s="233" t="s">
        <v>138</v>
      </c>
      <c r="E331" s="234" t="s">
        <v>578</v>
      </c>
      <c r="F331" s="235" t="s">
        <v>579</v>
      </c>
      <c r="G331" s="236" t="s">
        <v>194</v>
      </c>
      <c r="H331" s="237">
        <v>6.0999999999999996</v>
      </c>
      <c r="I331" s="238"/>
      <c r="J331" s="239">
        <f>ROUND(I331*H331,2)</f>
        <v>0</v>
      </c>
      <c r="K331" s="240"/>
      <c r="L331" s="43"/>
      <c r="M331" s="241" t="s">
        <v>1</v>
      </c>
      <c r="N331" s="242" t="s">
        <v>43</v>
      </c>
      <c r="O331" s="90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45" t="s">
        <v>227</v>
      </c>
      <c r="AT331" s="245" t="s">
        <v>138</v>
      </c>
      <c r="AU331" s="245" t="s">
        <v>88</v>
      </c>
      <c r="AY331" s="16" t="s">
        <v>137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6" t="s">
        <v>86</v>
      </c>
      <c r="BK331" s="246">
        <f>ROUND(I331*H331,2)</f>
        <v>0</v>
      </c>
      <c r="BL331" s="16" t="s">
        <v>227</v>
      </c>
      <c r="BM331" s="245" t="s">
        <v>580</v>
      </c>
    </row>
    <row r="332" s="13" customFormat="1">
      <c r="A332" s="13"/>
      <c r="B332" s="253"/>
      <c r="C332" s="254"/>
      <c r="D332" s="247" t="s">
        <v>152</v>
      </c>
      <c r="E332" s="255" t="s">
        <v>1</v>
      </c>
      <c r="F332" s="256" t="s">
        <v>581</v>
      </c>
      <c r="G332" s="254"/>
      <c r="H332" s="257">
        <v>6.0999999999999996</v>
      </c>
      <c r="I332" s="258"/>
      <c r="J332" s="254"/>
      <c r="K332" s="254"/>
      <c r="L332" s="259"/>
      <c r="M332" s="260"/>
      <c r="N332" s="261"/>
      <c r="O332" s="261"/>
      <c r="P332" s="261"/>
      <c r="Q332" s="261"/>
      <c r="R332" s="261"/>
      <c r="S332" s="261"/>
      <c r="T332" s="26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3" t="s">
        <v>152</v>
      </c>
      <c r="AU332" s="263" t="s">
        <v>88</v>
      </c>
      <c r="AV332" s="13" t="s">
        <v>88</v>
      </c>
      <c r="AW332" s="13" t="s">
        <v>34</v>
      </c>
      <c r="AX332" s="13" t="s">
        <v>86</v>
      </c>
      <c r="AY332" s="263" t="s">
        <v>137</v>
      </c>
    </row>
    <row r="333" s="2" customFormat="1" ht="21.75" customHeight="1">
      <c r="A333" s="37"/>
      <c r="B333" s="38"/>
      <c r="C333" s="275" t="s">
        <v>582</v>
      </c>
      <c r="D333" s="275" t="s">
        <v>292</v>
      </c>
      <c r="E333" s="276" t="s">
        <v>583</v>
      </c>
      <c r="F333" s="277" t="s">
        <v>584</v>
      </c>
      <c r="G333" s="278" t="s">
        <v>194</v>
      </c>
      <c r="H333" s="279">
        <v>6.0999999999999996</v>
      </c>
      <c r="I333" s="280"/>
      <c r="J333" s="281">
        <f>ROUND(I333*H333,2)</f>
        <v>0</v>
      </c>
      <c r="K333" s="282"/>
      <c r="L333" s="283"/>
      <c r="M333" s="284" t="s">
        <v>1</v>
      </c>
      <c r="N333" s="285" t="s">
        <v>43</v>
      </c>
      <c r="O333" s="90"/>
      <c r="P333" s="243">
        <f>O333*H333</f>
        <v>0</v>
      </c>
      <c r="Q333" s="243">
        <v>0.0040000000000000001</v>
      </c>
      <c r="R333" s="243">
        <f>Q333*H333</f>
        <v>0.024399999999999998</v>
      </c>
      <c r="S333" s="243">
        <v>0</v>
      </c>
      <c r="T333" s="244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45" t="s">
        <v>295</v>
      </c>
      <c r="AT333" s="245" t="s">
        <v>292</v>
      </c>
      <c r="AU333" s="245" t="s">
        <v>88</v>
      </c>
      <c r="AY333" s="16" t="s">
        <v>137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6" t="s">
        <v>86</v>
      </c>
      <c r="BK333" s="246">
        <f>ROUND(I333*H333,2)</f>
        <v>0</v>
      </c>
      <c r="BL333" s="16" t="s">
        <v>227</v>
      </c>
      <c r="BM333" s="245" t="s">
        <v>585</v>
      </c>
    </row>
    <row r="334" s="2" customFormat="1">
      <c r="A334" s="37"/>
      <c r="B334" s="38"/>
      <c r="C334" s="39"/>
      <c r="D334" s="247" t="s">
        <v>142</v>
      </c>
      <c r="E334" s="39"/>
      <c r="F334" s="248" t="s">
        <v>586</v>
      </c>
      <c r="G334" s="39"/>
      <c r="H334" s="39"/>
      <c r="I334" s="143"/>
      <c r="J334" s="39"/>
      <c r="K334" s="39"/>
      <c r="L334" s="43"/>
      <c r="M334" s="249"/>
      <c r="N334" s="250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142</v>
      </c>
      <c r="AU334" s="16" t="s">
        <v>88</v>
      </c>
    </row>
    <row r="335" s="2" customFormat="1" ht="21.75" customHeight="1">
      <c r="A335" s="37"/>
      <c r="B335" s="38"/>
      <c r="C335" s="233" t="s">
        <v>587</v>
      </c>
      <c r="D335" s="233" t="s">
        <v>138</v>
      </c>
      <c r="E335" s="234" t="s">
        <v>588</v>
      </c>
      <c r="F335" s="235" t="s">
        <v>589</v>
      </c>
      <c r="G335" s="236" t="s">
        <v>400</v>
      </c>
      <c r="H335" s="286"/>
      <c r="I335" s="238"/>
      <c r="J335" s="239">
        <f>ROUND(I335*H335,2)</f>
        <v>0</v>
      </c>
      <c r="K335" s="240"/>
      <c r="L335" s="43"/>
      <c r="M335" s="241" t="s">
        <v>1</v>
      </c>
      <c r="N335" s="242" t="s">
        <v>43</v>
      </c>
      <c r="O335" s="90"/>
      <c r="P335" s="243">
        <f>O335*H335</f>
        <v>0</v>
      </c>
      <c r="Q335" s="243">
        <v>0</v>
      </c>
      <c r="R335" s="243">
        <f>Q335*H335</f>
        <v>0</v>
      </c>
      <c r="S335" s="243">
        <v>0</v>
      </c>
      <c r="T335" s="24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45" t="s">
        <v>227</v>
      </c>
      <c r="AT335" s="245" t="s">
        <v>138</v>
      </c>
      <c r="AU335" s="245" t="s">
        <v>88</v>
      </c>
      <c r="AY335" s="16" t="s">
        <v>137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6" t="s">
        <v>86</v>
      </c>
      <c r="BK335" s="246">
        <f>ROUND(I335*H335,2)</f>
        <v>0</v>
      </c>
      <c r="BL335" s="16" t="s">
        <v>227</v>
      </c>
      <c r="BM335" s="245" t="s">
        <v>590</v>
      </c>
    </row>
    <row r="336" s="12" customFormat="1" ht="22.8" customHeight="1">
      <c r="A336" s="12"/>
      <c r="B336" s="219"/>
      <c r="C336" s="220"/>
      <c r="D336" s="221" t="s">
        <v>77</v>
      </c>
      <c r="E336" s="251" t="s">
        <v>591</v>
      </c>
      <c r="F336" s="251" t="s">
        <v>592</v>
      </c>
      <c r="G336" s="220"/>
      <c r="H336" s="220"/>
      <c r="I336" s="223"/>
      <c r="J336" s="252">
        <f>BK336</f>
        <v>0</v>
      </c>
      <c r="K336" s="220"/>
      <c r="L336" s="225"/>
      <c r="M336" s="226"/>
      <c r="N336" s="227"/>
      <c r="O336" s="227"/>
      <c r="P336" s="228">
        <f>SUM(P337:P345)</f>
        <v>0</v>
      </c>
      <c r="Q336" s="227"/>
      <c r="R336" s="228">
        <f>SUM(R337:R345)</f>
        <v>0.59504318</v>
      </c>
      <c r="S336" s="227"/>
      <c r="T336" s="229">
        <f>SUM(T337:T345)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30" t="s">
        <v>88</v>
      </c>
      <c r="AT336" s="231" t="s">
        <v>77</v>
      </c>
      <c r="AU336" s="231" t="s">
        <v>86</v>
      </c>
      <c r="AY336" s="230" t="s">
        <v>137</v>
      </c>
      <c r="BK336" s="232">
        <f>SUM(BK337:BK345)</f>
        <v>0</v>
      </c>
    </row>
    <row r="337" s="2" customFormat="1" ht="21.75" customHeight="1">
      <c r="A337" s="37"/>
      <c r="B337" s="38"/>
      <c r="C337" s="233" t="s">
        <v>593</v>
      </c>
      <c r="D337" s="233" t="s">
        <v>138</v>
      </c>
      <c r="E337" s="234" t="s">
        <v>594</v>
      </c>
      <c r="F337" s="235" t="s">
        <v>595</v>
      </c>
      <c r="G337" s="236" t="s">
        <v>178</v>
      </c>
      <c r="H337" s="237">
        <v>1287.1890000000001</v>
      </c>
      <c r="I337" s="238"/>
      <c r="J337" s="239">
        <f>ROUND(I337*H337,2)</f>
        <v>0</v>
      </c>
      <c r="K337" s="240"/>
      <c r="L337" s="43"/>
      <c r="M337" s="241" t="s">
        <v>1</v>
      </c>
      <c r="N337" s="242" t="s">
        <v>43</v>
      </c>
      <c r="O337" s="90"/>
      <c r="P337" s="243">
        <f>O337*H337</f>
        <v>0</v>
      </c>
      <c r="Q337" s="243">
        <v>2.0000000000000002E-05</v>
      </c>
      <c r="R337" s="243">
        <f>Q337*H337</f>
        <v>0.025743780000000004</v>
      </c>
      <c r="S337" s="243">
        <v>0</v>
      </c>
      <c r="T337" s="24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45" t="s">
        <v>227</v>
      </c>
      <c r="AT337" s="245" t="s">
        <v>138</v>
      </c>
      <c r="AU337" s="245" t="s">
        <v>88</v>
      </c>
      <c r="AY337" s="16" t="s">
        <v>137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6" t="s">
        <v>86</v>
      </c>
      <c r="BK337" s="246">
        <f>ROUND(I337*H337,2)</f>
        <v>0</v>
      </c>
      <c r="BL337" s="16" t="s">
        <v>227</v>
      </c>
      <c r="BM337" s="245" t="s">
        <v>596</v>
      </c>
    </row>
    <row r="338" s="13" customFormat="1">
      <c r="A338" s="13"/>
      <c r="B338" s="253"/>
      <c r="C338" s="254"/>
      <c r="D338" s="247" t="s">
        <v>152</v>
      </c>
      <c r="E338" s="255" t="s">
        <v>1</v>
      </c>
      <c r="F338" s="256" t="s">
        <v>597</v>
      </c>
      <c r="G338" s="254"/>
      <c r="H338" s="257">
        <v>1514.3399999999999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3" t="s">
        <v>152</v>
      </c>
      <c r="AU338" s="263" t="s">
        <v>88</v>
      </c>
      <c r="AV338" s="13" t="s">
        <v>88</v>
      </c>
      <c r="AW338" s="13" t="s">
        <v>34</v>
      </c>
      <c r="AX338" s="13" t="s">
        <v>78</v>
      </c>
      <c r="AY338" s="263" t="s">
        <v>137</v>
      </c>
    </row>
    <row r="339" s="13" customFormat="1">
      <c r="A339" s="13"/>
      <c r="B339" s="253"/>
      <c r="C339" s="254"/>
      <c r="D339" s="247" t="s">
        <v>152</v>
      </c>
      <c r="E339" s="255" t="s">
        <v>1</v>
      </c>
      <c r="F339" s="256" t="s">
        <v>598</v>
      </c>
      <c r="G339" s="254"/>
      <c r="H339" s="257">
        <v>-227.15100000000001</v>
      </c>
      <c r="I339" s="258"/>
      <c r="J339" s="254"/>
      <c r="K339" s="254"/>
      <c r="L339" s="259"/>
      <c r="M339" s="260"/>
      <c r="N339" s="261"/>
      <c r="O339" s="261"/>
      <c r="P339" s="261"/>
      <c r="Q339" s="261"/>
      <c r="R339" s="261"/>
      <c r="S339" s="261"/>
      <c r="T339" s="26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3" t="s">
        <v>152</v>
      </c>
      <c r="AU339" s="263" t="s">
        <v>88</v>
      </c>
      <c r="AV339" s="13" t="s">
        <v>88</v>
      </c>
      <c r="AW339" s="13" t="s">
        <v>34</v>
      </c>
      <c r="AX339" s="13" t="s">
        <v>78</v>
      </c>
      <c r="AY339" s="263" t="s">
        <v>137</v>
      </c>
    </row>
    <row r="340" s="14" customFormat="1">
      <c r="A340" s="14"/>
      <c r="B340" s="264"/>
      <c r="C340" s="265"/>
      <c r="D340" s="247" t="s">
        <v>152</v>
      </c>
      <c r="E340" s="266" t="s">
        <v>1</v>
      </c>
      <c r="F340" s="267" t="s">
        <v>159</v>
      </c>
      <c r="G340" s="265"/>
      <c r="H340" s="268">
        <v>1287.1890000000001</v>
      </c>
      <c r="I340" s="269"/>
      <c r="J340" s="265"/>
      <c r="K340" s="265"/>
      <c r="L340" s="270"/>
      <c r="M340" s="271"/>
      <c r="N340" s="272"/>
      <c r="O340" s="272"/>
      <c r="P340" s="272"/>
      <c r="Q340" s="272"/>
      <c r="R340" s="272"/>
      <c r="S340" s="272"/>
      <c r="T340" s="27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4" t="s">
        <v>152</v>
      </c>
      <c r="AU340" s="274" t="s">
        <v>88</v>
      </c>
      <c r="AV340" s="14" t="s">
        <v>136</v>
      </c>
      <c r="AW340" s="14" t="s">
        <v>34</v>
      </c>
      <c r="AX340" s="14" t="s">
        <v>86</v>
      </c>
      <c r="AY340" s="274" t="s">
        <v>137</v>
      </c>
    </row>
    <row r="341" s="2" customFormat="1" ht="21.75" customHeight="1">
      <c r="A341" s="37"/>
      <c r="B341" s="38"/>
      <c r="C341" s="233" t="s">
        <v>599</v>
      </c>
      <c r="D341" s="233" t="s">
        <v>138</v>
      </c>
      <c r="E341" s="234" t="s">
        <v>600</v>
      </c>
      <c r="F341" s="235" t="s">
        <v>601</v>
      </c>
      <c r="G341" s="236" t="s">
        <v>178</v>
      </c>
      <c r="H341" s="237">
        <v>1287.1890000000001</v>
      </c>
      <c r="I341" s="238"/>
      <c r="J341" s="239">
        <f>ROUND(I341*H341,2)</f>
        <v>0</v>
      </c>
      <c r="K341" s="240"/>
      <c r="L341" s="43"/>
      <c r="M341" s="241" t="s">
        <v>1</v>
      </c>
      <c r="N341" s="242" t="s">
        <v>43</v>
      </c>
      <c r="O341" s="90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45" t="s">
        <v>227</v>
      </c>
      <c r="AT341" s="245" t="s">
        <v>138</v>
      </c>
      <c r="AU341" s="245" t="s">
        <v>88</v>
      </c>
      <c r="AY341" s="16" t="s">
        <v>137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6" t="s">
        <v>86</v>
      </c>
      <c r="BK341" s="246">
        <f>ROUND(I341*H341,2)</f>
        <v>0</v>
      </c>
      <c r="BL341" s="16" t="s">
        <v>227</v>
      </c>
      <c r="BM341" s="245" t="s">
        <v>602</v>
      </c>
    </row>
    <row r="342" s="2" customFormat="1" ht="21.75" customHeight="1">
      <c r="A342" s="37"/>
      <c r="B342" s="38"/>
      <c r="C342" s="233" t="s">
        <v>603</v>
      </c>
      <c r="D342" s="233" t="s">
        <v>138</v>
      </c>
      <c r="E342" s="234" t="s">
        <v>604</v>
      </c>
      <c r="F342" s="235" t="s">
        <v>605</v>
      </c>
      <c r="G342" s="236" t="s">
        <v>178</v>
      </c>
      <c r="H342" s="237">
        <v>1287.1890000000001</v>
      </c>
      <c r="I342" s="238"/>
      <c r="J342" s="239">
        <f>ROUND(I342*H342,2)</f>
        <v>0</v>
      </c>
      <c r="K342" s="240"/>
      <c r="L342" s="43"/>
      <c r="M342" s="241" t="s">
        <v>1</v>
      </c>
      <c r="N342" s="242" t="s">
        <v>43</v>
      </c>
      <c r="O342" s="90"/>
      <c r="P342" s="243">
        <f>O342*H342</f>
        <v>0</v>
      </c>
      <c r="Q342" s="243">
        <v>0.00022000000000000001</v>
      </c>
      <c r="R342" s="243">
        <f>Q342*H342</f>
        <v>0.28318158000000004</v>
      </c>
      <c r="S342" s="243">
        <v>0</v>
      </c>
      <c r="T342" s="24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5" t="s">
        <v>227</v>
      </c>
      <c r="AT342" s="245" t="s">
        <v>138</v>
      </c>
      <c r="AU342" s="245" t="s">
        <v>88</v>
      </c>
      <c r="AY342" s="16" t="s">
        <v>137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6" t="s">
        <v>86</v>
      </c>
      <c r="BK342" s="246">
        <f>ROUND(I342*H342,2)</f>
        <v>0</v>
      </c>
      <c r="BL342" s="16" t="s">
        <v>227</v>
      </c>
      <c r="BM342" s="245" t="s">
        <v>606</v>
      </c>
    </row>
    <row r="343" s="2" customFormat="1" ht="21.75" customHeight="1">
      <c r="A343" s="37"/>
      <c r="B343" s="38"/>
      <c r="C343" s="233" t="s">
        <v>607</v>
      </c>
      <c r="D343" s="233" t="s">
        <v>138</v>
      </c>
      <c r="E343" s="234" t="s">
        <v>608</v>
      </c>
      <c r="F343" s="235" t="s">
        <v>609</v>
      </c>
      <c r="G343" s="236" t="s">
        <v>178</v>
      </c>
      <c r="H343" s="237">
        <v>841.52300000000002</v>
      </c>
      <c r="I343" s="238"/>
      <c r="J343" s="239">
        <f>ROUND(I343*H343,2)</f>
        <v>0</v>
      </c>
      <c r="K343" s="240"/>
      <c r="L343" s="43"/>
      <c r="M343" s="241" t="s">
        <v>1</v>
      </c>
      <c r="N343" s="242" t="s">
        <v>43</v>
      </c>
      <c r="O343" s="90"/>
      <c r="P343" s="243">
        <f>O343*H343</f>
        <v>0</v>
      </c>
      <c r="Q343" s="243">
        <v>0.00034000000000000002</v>
      </c>
      <c r="R343" s="243">
        <f>Q343*H343</f>
        <v>0.28611782000000002</v>
      </c>
      <c r="S343" s="243">
        <v>0</v>
      </c>
      <c r="T343" s="24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45" t="s">
        <v>227</v>
      </c>
      <c r="AT343" s="245" t="s">
        <v>138</v>
      </c>
      <c r="AU343" s="245" t="s">
        <v>88</v>
      </c>
      <c r="AY343" s="16" t="s">
        <v>137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16" t="s">
        <v>86</v>
      </c>
      <c r="BK343" s="246">
        <f>ROUND(I343*H343,2)</f>
        <v>0</v>
      </c>
      <c r="BL343" s="16" t="s">
        <v>227</v>
      </c>
      <c r="BM343" s="245" t="s">
        <v>610</v>
      </c>
    </row>
    <row r="344" s="2" customFormat="1">
      <c r="A344" s="37"/>
      <c r="B344" s="38"/>
      <c r="C344" s="39"/>
      <c r="D344" s="247" t="s">
        <v>142</v>
      </c>
      <c r="E344" s="39"/>
      <c r="F344" s="248" t="s">
        <v>611</v>
      </c>
      <c r="G344" s="39"/>
      <c r="H344" s="39"/>
      <c r="I344" s="143"/>
      <c r="J344" s="39"/>
      <c r="K344" s="39"/>
      <c r="L344" s="43"/>
      <c r="M344" s="249"/>
      <c r="N344" s="250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142</v>
      </c>
      <c r="AU344" s="16" t="s">
        <v>88</v>
      </c>
    </row>
    <row r="345" s="13" customFormat="1">
      <c r="A345" s="13"/>
      <c r="B345" s="253"/>
      <c r="C345" s="254"/>
      <c r="D345" s="247" t="s">
        <v>152</v>
      </c>
      <c r="E345" s="255" t="s">
        <v>1</v>
      </c>
      <c r="F345" s="256" t="s">
        <v>612</v>
      </c>
      <c r="G345" s="254"/>
      <c r="H345" s="257">
        <v>841.52300000000002</v>
      </c>
      <c r="I345" s="258"/>
      <c r="J345" s="254"/>
      <c r="K345" s="254"/>
      <c r="L345" s="259"/>
      <c r="M345" s="287"/>
      <c r="N345" s="288"/>
      <c r="O345" s="288"/>
      <c r="P345" s="288"/>
      <c r="Q345" s="288"/>
      <c r="R345" s="288"/>
      <c r="S345" s="288"/>
      <c r="T345" s="28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3" t="s">
        <v>152</v>
      </c>
      <c r="AU345" s="263" t="s">
        <v>88</v>
      </c>
      <c r="AV345" s="13" t="s">
        <v>88</v>
      </c>
      <c r="AW345" s="13" t="s">
        <v>34</v>
      </c>
      <c r="AX345" s="13" t="s">
        <v>86</v>
      </c>
      <c r="AY345" s="263" t="s">
        <v>137</v>
      </c>
    </row>
    <row r="346" s="2" customFormat="1" ht="6.96" customHeight="1">
      <c r="A346" s="37"/>
      <c r="B346" s="65"/>
      <c r="C346" s="66"/>
      <c r="D346" s="66"/>
      <c r="E346" s="66"/>
      <c r="F346" s="66"/>
      <c r="G346" s="66"/>
      <c r="H346" s="66"/>
      <c r="I346" s="182"/>
      <c r="J346" s="66"/>
      <c r="K346" s="66"/>
      <c r="L346" s="43"/>
      <c r="M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</row>
  </sheetData>
  <sheetProtection sheet="1" autoFilter="0" formatColumns="0" formatRows="0" objects="1" scenarios="1" spinCount="100000" saltValue="IKRGVKtxk9BgM0k11D1o7yiFzf9sfB4nx4ctXTbFrhfK010cu73HfdT5Otmokmsz2lMjv/R2E9vivMh7XS2Iug==" hashValue="XQX78K90Kk6HCMZsjZ2SpTgjYO527pTOxTwWRGvnOk+846weoJqA1opsS1hwhFJh8LnNQfJWe4Z0YgnAR/rfZw==" algorithmName="SHA-512" password="C1E4"/>
  <autoFilter ref="C129:K345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88</v>
      </c>
    </row>
    <row r="4" s="1" customFormat="1" ht="24.96" customHeight="1">
      <c r="B4" s="19"/>
      <c r="D4" s="139" t="s">
        <v>99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zakázky'!K6</f>
        <v>Lysá nad Labem ON - oprava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100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613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zakázky'!AN8</f>
        <v>21. 2. 2020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30</v>
      </c>
      <c r="E17" s="37"/>
      <c r="F17" s="37"/>
      <c r="G17" s="37"/>
      <c r="H17" s="37"/>
      <c r="I17" s="146" t="s">
        <v>25</v>
      </c>
      <c r="J17" s="32" t="str">
        <f>'Rekapitulace zakázky'!AN13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45"/>
      <c r="G18" s="145"/>
      <c r="H18" s="145"/>
      <c r="I18" s="146" t="s">
        <v>28</v>
      </c>
      <c r="J18" s="32" t="str">
        <f>'Rekapitulace zakázky'!AN14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32</v>
      </c>
      <c r="E20" s="37"/>
      <c r="F20" s="37"/>
      <c r="G20" s="37"/>
      <c r="H20" s="37"/>
      <c r="I20" s="146" t="s">
        <v>25</v>
      </c>
      <c r="J20" s="145" t="str">
        <f>IF('Rekapitulace zakázky'!AN16="","",'Rekapitulace zakázky'!AN16)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zakázky'!E17="","",'Rekapitulace zakázky'!E17)</f>
        <v xml:space="preserve"> </v>
      </c>
      <c r="F21" s="37"/>
      <c r="G21" s="37"/>
      <c r="H21" s="37"/>
      <c r="I21" s="146" t="s">
        <v>28</v>
      </c>
      <c r="J21" s="145" t="str">
        <f>IF('Rekapitulace zakázky'!AN17="","",'Rekapitulace zakázky'!AN17)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35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36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37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38</v>
      </c>
      <c r="E30" s="37"/>
      <c r="F30" s="37"/>
      <c r="G30" s="37"/>
      <c r="H30" s="37"/>
      <c r="I30" s="143"/>
      <c r="J30" s="156">
        <f>ROUND(J132,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40</v>
      </c>
      <c r="G32" s="37"/>
      <c r="H32" s="37"/>
      <c r="I32" s="158" t="s">
        <v>39</v>
      </c>
      <c r="J32" s="157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42</v>
      </c>
      <c r="E33" s="141" t="s">
        <v>43</v>
      </c>
      <c r="F33" s="160">
        <f>ROUND((SUM(BE132:BE346)),  2)</f>
        <v>0</v>
      </c>
      <c r="G33" s="37"/>
      <c r="H33" s="37"/>
      <c r="I33" s="161">
        <v>0.20999999999999999</v>
      </c>
      <c r="J33" s="160">
        <f>ROUND(((SUM(BE132:BE346))*I33),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44</v>
      </c>
      <c r="F34" s="160">
        <f>ROUND((SUM(BF132:BF346)),  2)</f>
        <v>0</v>
      </c>
      <c r="G34" s="37"/>
      <c r="H34" s="37"/>
      <c r="I34" s="161">
        <v>0.14999999999999999</v>
      </c>
      <c r="J34" s="160">
        <f>ROUND(((SUM(BF132:BF346))*I34),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45</v>
      </c>
      <c r="F35" s="160">
        <f>ROUND((SUM(BG132:BG346)),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46</v>
      </c>
      <c r="F36" s="160">
        <f>ROUND((SUM(BH132:BH346)),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60">
        <f>ROUND((SUM(BI132:BI346)),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48</v>
      </c>
      <c r="E39" s="164"/>
      <c r="F39" s="164"/>
      <c r="G39" s="165" t="s">
        <v>49</v>
      </c>
      <c r="H39" s="166" t="s">
        <v>50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51</v>
      </c>
      <c r="E50" s="171"/>
      <c r="F50" s="171"/>
      <c r="G50" s="170" t="s">
        <v>52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6"/>
      <c r="J61" s="177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55</v>
      </c>
      <c r="E65" s="178"/>
      <c r="F65" s="178"/>
      <c r="G65" s="170" t="s">
        <v>56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6"/>
      <c r="J76" s="177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Lysá nad Labem ON - oprava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002 - Oprava vnějšího pláště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žst. Lysá nad Labem</v>
      </c>
      <c r="G89" s="39"/>
      <c r="H89" s="39"/>
      <c r="I89" s="146" t="s">
        <v>22</v>
      </c>
      <c r="J89" s="78" t="str">
        <f>IF(J12="","",J12)</f>
        <v>21. 2. 2020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146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146" t="s">
        <v>35</v>
      </c>
      <c r="J92" s="35" t="str">
        <f>E24</f>
        <v>L. Ulrich, DiS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103</v>
      </c>
      <c r="D94" s="188"/>
      <c r="E94" s="188"/>
      <c r="F94" s="188"/>
      <c r="G94" s="188"/>
      <c r="H94" s="188"/>
      <c r="I94" s="189"/>
      <c r="J94" s="190" t="s">
        <v>104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105</v>
      </c>
      <c r="D96" s="39"/>
      <c r="E96" s="39"/>
      <c r="F96" s="39"/>
      <c r="G96" s="39"/>
      <c r="H96" s="39"/>
      <c r="I96" s="143"/>
      <c r="J96" s="109">
        <f>J132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92"/>
      <c r="C97" s="193"/>
      <c r="D97" s="194" t="s">
        <v>108</v>
      </c>
      <c r="E97" s="195"/>
      <c r="F97" s="195"/>
      <c r="G97" s="195"/>
      <c r="H97" s="195"/>
      <c r="I97" s="196"/>
      <c r="J97" s="197">
        <f>J133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109</v>
      </c>
      <c r="E98" s="202"/>
      <c r="F98" s="202"/>
      <c r="G98" s="202"/>
      <c r="H98" s="202"/>
      <c r="I98" s="203"/>
      <c r="J98" s="204">
        <f>J134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614</v>
      </c>
      <c r="E99" s="202"/>
      <c r="F99" s="202"/>
      <c r="G99" s="202"/>
      <c r="H99" s="202"/>
      <c r="I99" s="203"/>
      <c r="J99" s="204">
        <f>J139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615</v>
      </c>
      <c r="E100" s="202"/>
      <c r="F100" s="202"/>
      <c r="G100" s="202"/>
      <c r="H100" s="202"/>
      <c r="I100" s="203"/>
      <c r="J100" s="204">
        <f>J174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111</v>
      </c>
      <c r="E101" s="202"/>
      <c r="F101" s="202"/>
      <c r="G101" s="202"/>
      <c r="H101" s="202"/>
      <c r="I101" s="203"/>
      <c r="J101" s="204">
        <f>J214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112</v>
      </c>
      <c r="E102" s="202"/>
      <c r="F102" s="202"/>
      <c r="G102" s="202"/>
      <c r="H102" s="202"/>
      <c r="I102" s="203"/>
      <c r="J102" s="204">
        <f>J222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2"/>
      <c r="C103" s="193"/>
      <c r="D103" s="194" t="s">
        <v>113</v>
      </c>
      <c r="E103" s="195"/>
      <c r="F103" s="195"/>
      <c r="G103" s="195"/>
      <c r="H103" s="195"/>
      <c r="I103" s="196"/>
      <c r="J103" s="197">
        <f>J224</f>
        <v>0</v>
      </c>
      <c r="K103" s="193"/>
      <c r="L103" s="19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9"/>
      <c r="C104" s="200"/>
      <c r="D104" s="201" t="s">
        <v>616</v>
      </c>
      <c r="E104" s="202"/>
      <c r="F104" s="202"/>
      <c r="G104" s="202"/>
      <c r="H104" s="202"/>
      <c r="I104" s="203"/>
      <c r="J104" s="204">
        <f>J225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617</v>
      </c>
      <c r="E105" s="202"/>
      <c r="F105" s="202"/>
      <c r="G105" s="202"/>
      <c r="H105" s="202"/>
      <c r="I105" s="203"/>
      <c r="J105" s="204">
        <f>J229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618</v>
      </c>
      <c r="E106" s="202"/>
      <c r="F106" s="202"/>
      <c r="G106" s="202"/>
      <c r="H106" s="202"/>
      <c r="I106" s="203"/>
      <c r="J106" s="204">
        <f>J234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9"/>
      <c r="C107" s="200"/>
      <c r="D107" s="201" t="s">
        <v>619</v>
      </c>
      <c r="E107" s="202"/>
      <c r="F107" s="202"/>
      <c r="G107" s="202"/>
      <c r="H107" s="202"/>
      <c r="I107" s="203"/>
      <c r="J107" s="204">
        <f>J243</f>
        <v>0</v>
      </c>
      <c r="K107" s="200"/>
      <c r="L107" s="20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200"/>
      <c r="D108" s="201" t="s">
        <v>117</v>
      </c>
      <c r="E108" s="202"/>
      <c r="F108" s="202"/>
      <c r="G108" s="202"/>
      <c r="H108" s="202"/>
      <c r="I108" s="203"/>
      <c r="J108" s="204">
        <f>J246</f>
        <v>0</v>
      </c>
      <c r="K108" s="200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200"/>
      <c r="D109" s="201" t="s">
        <v>620</v>
      </c>
      <c r="E109" s="202"/>
      <c r="F109" s="202"/>
      <c r="G109" s="202"/>
      <c r="H109" s="202"/>
      <c r="I109" s="203"/>
      <c r="J109" s="204">
        <f>J252</f>
        <v>0</v>
      </c>
      <c r="K109" s="200"/>
      <c r="L109" s="20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9"/>
      <c r="C110" s="200"/>
      <c r="D110" s="201" t="s">
        <v>119</v>
      </c>
      <c r="E110" s="202"/>
      <c r="F110" s="202"/>
      <c r="G110" s="202"/>
      <c r="H110" s="202"/>
      <c r="I110" s="203"/>
      <c r="J110" s="204">
        <f>J300</f>
        <v>0</v>
      </c>
      <c r="K110" s="200"/>
      <c r="L110" s="20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9"/>
      <c r="C111" s="200"/>
      <c r="D111" s="201" t="s">
        <v>621</v>
      </c>
      <c r="E111" s="202"/>
      <c r="F111" s="202"/>
      <c r="G111" s="202"/>
      <c r="H111" s="202"/>
      <c r="I111" s="203"/>
      <c r="J111" s="204">
        <f>J313</f>
        <v>0</v>
      </c>
      <c r="K111" s="200"/>
      <c r="L111" s="20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2"/>
      <c r="C112" s="193"/>
      <c r="D112" s="194" t="s">
        <v>622</v>
      </c>
      <c r="E112" s="195"/>
      <c r="F112" s="195"/>
      <c r="G112" s="195"/>
      <c r="H112" s="195"/>
      <c r="I112" s="196"/>
      <c r="J112" s="197">
        <f>J345</f>
        <v>0</v>
      </c>
      <c r="K112" s="193"/>
      <c r="L112" s="198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65"/>
      <c r="C114" s="66"/>
      <c r="D114" s="66"/>
      <c r="E114" s="66"/>
      <c r="F114" s="66"/>
      <c r="G114" s="66"/>
      <c r="H114" s="66"/>
      <c r="I114" s="182"/>
      <c r="J114" s="66"/>
      <c r="K114" s="66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7"/>
      <c r="C118" s="68"/>
      <c r="D118" s="68"/>
      <c r="E118" s="68"/>
      <c r="F118" s="68"/>
      <c r="G118" s="68"/>
      <c r="H118" s="68"/>
      <c r="I118" s="185"/>
      <c r="J118" s="68"/>
      <c r="K118" s="68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2" t="s">
        <v>121</v>
      </c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16</v>
      </c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186" t="str">
        <f>E7</f>
        <v>Lysá nad Labem ON - oprava</v>
      </c>
      <c r="F122" s="31"/>
      <c r="G122" s="31"/>
      <c r="H122" s="31"/>
      <c r="I122" s="14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100</v>
      </c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5" t="str">
        <f>E9</f>
        <v>002 - Oprava vnějšího pláště</v>
      </c>
      <c r="F124" s="39"/>
      <c r="G124" s="39"/>
      <c r="H124" s="39"/>
      <c r="I124" s="143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143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9"/>
      <c r="E126" s="39"/>
      <c r="F126" s="26" t="str">
        <f>F12</f>
        <v>žst. Lysá nad Labem</v>
      </c>
      <c r="G126" s="39"/>
      <c r="H126" s="39"/>
      <c r="I126" s="146" t="s">
        <v>22</v>
      </c>
      <c r="J126" s="78" t="str">
        <f>IF(J12="","",J12)</f>
        <v>21. 2. 2020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143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24</v>
      </c>
      <c r="D128" s="39"/>
      <c r="E128" s="39"/>
      <c r="F128" s="26" t="str">
        <f>E15</f>
        <v>Správa železnic, státní organizace</v>
      </c>
      <c r="G128" s="39"/>
      <c r="H128" s="39"/>
      <c r="I128" s="146" t="s">
        <v>32</v>
      </c>
      <c r="J128" s="35" t="str">
        <f>E21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30</v>
      </c>
      <c r="D129" s="39"/>
      <c r="E129" s="39"/>
      <c r="F129" s="26" t="str">
        <f>IF(E18="","",E18)</f>
        <v>Vyplň údaj</v>
      </c>
      <c r="G129" s="39"/>
      <c r="H129" s="39"/>
      <c r="I129" s="146" t="s">
        <v>35</v>
      </c>
      <c r="J129" s="35" t="str">
        <f>E24</f>
        <v>L. Ulrich, DiS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143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206"/>
      <c r="B131" s="207"/>
      <c r="C131" s="208" t="s">
        <v>122</v>
      </c>
      <c r="D131" s="209" t="s">
        <v>63</v>
      </c>
      <c r="E131" s="209" t="s">
        <v>59</v>
      </c>
      <c r="F131" s="209" t="s">
        <v>60</v>
      </c>
      <c r="G131" s="209" t="s">
        <v>123</v>
      </c>
      <c r="H131" s="209" t="s">
        <v>124</v>
      </c>
      <c r="I131" s="210" t="s">
        <v>125</v>
      </c>
      <c r="J131" s="211" t="s">
        <v>104</v>
      </c>
      <c r="K131" s="212" t="s">
        <v>126</v>
      </c>
      <c r="L131" s="213"/>
      <c r="M131" s="99" t="s">
        <v>1</v>
      </c>
      <c r="N131" s="100" t="s">
        <v>42</v>
      </c>
      <c r="O131" s="100" t="s">
        <v>127</v>
      </c>
      <c r="P131" s="100" t="s">
        <v>128</v>
      </c>
      <c r="Q131" s="100" t="s">
        <v>129</v>
      </c>
      <c r="R131" s="100" t="s">
        <v>130</v>
      </c>
      <c r="S131" s="100" t="s">
        <v>131</v>
      </c>
      <c r="T131" s="101" t="s">
        <v>132</v>
      </c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</row>
    <row r="132" s="2" customFormat="1" ht="22.8" customHeight="1">
      <c r="A132" s="37"/>
      <c r="B132" s="38"/>
      <c r="C132" s="106" t="s">
        <v>133</v>
      </c>
      <c r="D132" s="39"/>
      <c r="E132" s="39"/>
      <c r="F132" s="39"/>
      <c r="G132" s="39"/>
      <c r="H132" s="39"/>
      <c r="I132" s="143"/>
      <c r="J132" s="214">
        <f>BK132</f>
        <v>0</v>
      </c>
      <c r="K132" s="39"/>
      <c r="L132" s="43"/>
      <c r="M132" s="102"/>
      <c r="N132" s="215"/>
      <c r="O132" s="103"/>
      <c r="P132" s="216">
        <f>P133+P224+P345</f>
        <v>0</v>
      </c>
      <c r="Q132" s="103"/>
      <c r="R132" s="216">
        <f>R133+R224+R345</f>
        <v>40.295761899999995</v>
      </c>
      <c r="S132" s="103"/>
      <c r="T132" s="217">
        <f>T133+T224+T345</f>
        <v>39.268331000000003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77</v>
      </c>
      <c r="AU132" s="16" t="s">
        <v>106</v>
      </c>
      <c r="BK132" s="218">
        <f>BK133+BK224+BK345</f>
        <v>0</v>
      </c>
    </row>
    <row r="133" s="12" customFormat="1" ht="25.92" customHeight="1">
      <c r="A133" s="12"/>
      <c r="B133" s="219"/>
      <c r="C133" s="220"/>
      <c r="D133" s="221" t="s">
        <v>77</v>
      </c>
      <c r="E133" s="222" t="s">
        <v>144</v>
      </c>
      <c r="F133" s="222" t="s">
        <v>145</v>
      </c>
      <c r="G133" s="220"/>
      <c r="H133" s="220"/>
      <c r="I133" s="223"/>
      <c r="J133" s="224">
        <f>BK133</f>
        <v>0</v>
      </c>
      <c r="K133" s="220"/>
      <c r="L133" s="225"/>
      <c r="M133" s="226"/>
      <c r="N133" s="227"/>
      <c r="O133" s="227"/>
      <c r="P133" s="228">
        <f>P134+P139+P174+P214+P222</f>
        <v>0</v>
      </c>
      <c r="Q133" s="227"/>
      <c r="R133" s="228">
        <f>R134+R139+R174+R214+R222</f>
        <v>38.646870499999999</v>
      </c>
      <c r="S133" s="227"/>
      <c r="T133" s="229">
        <f>T134+T139+T174+T214+T222</f>
        <v>38.908411000000001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0" t="s">
        <v>86</v>
      </c>
      <c r="AT133" s="231" t="s">
        <v>77</v>
      </c>
      <c r="AU133" s="231" t="s">
        <v>78</v>
      </c>
      <c r="AY133" s="230" t="s">
        <v>137</v>
      </c>
      <c r="BK133" s="232">
        <f>BK134+BK139+BK174+BK214+BK222</f>
        <v>0</v>
      </c>
    </row>
    <row r="134" s="12" customFormat="1" ht="22.8" customHeight="1">
      <c r="A134" s="12"/>
      <c r="B134" s="219"/>
      <c r="C134" s="220"/>
      <c r="D134" s="221" t="s">
        <v>77</v>
      </c>
      <c r="E134" s="251" t="s">
        <v>146</v>
      </c>
      <c r="F134" s="251" t="s">
        <v>147</v>
      </c>
      <c r="G134" s="220"/>
      <c r="H134" s="220"/>
      <c r="I134" s="223"/>
      <c r="J134" s="252">
        <f>BK134</f>
        <v>0</v>
      </c>
      <c r="K134" s="220"/>
      <c r="L134" s="225"/>
      <c r="M134" s="226"/>
      <c r="N134" s="227"/>
      <c r="O134" s="227"/>
      <c r="P134" s="228">
        <f>SUM(P135:P138)</f>
        <v>0</v>
      </c>
      <c r="Q134" s="227"/>
      <c r="R134" s="228">
        <f>SUM(R135:R138)</f>
        <v>4.3227785000000001</v>
      </c>
      <c r="S134" s="227"/>
      <c r="T134" s="229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0" t="s">
        <v>86</v>
      </c>
      <c r="AT134" s="231" t="s">
        <v>77</v>
      </c>
      <c r="AU134" s="231" t="s">
        <v>86</v>
      </c>
      <c r="AY134" s="230" t="s">
        <v>137</v>
      </c>
      <c r="BK134" s="232">
        <f>SUM(BK135:BK138)</f>
        <v>0</v>
      </c>
    </row>
    <row r="135" s="2" customFormat="1" ht="33" customHeight="1">
      <c r="A135" s="37"/>
      <c r="B135" s="38"/>
      <c r="C135" s="233" t="s">
        <v>86</v>
      </c>
      <c r="D135" s="233" t="s">
        <v>138</v>
      </c>
      <c r="E135" s="234" t="s">
        <v>623</v>
      </c>
      <c r="F135" s="235" t="s">
        <v>624</v>
      </c>
      <c r="G135" s="236" t="s">
        <v>150</v>
      </c>
      <c r="H135" s="237">
        <v>2.101</v>
      </c>
      <c r="I135" s="238"/>
      <c r="J135" s="239">
        <f>ROUND(I135*H135,2)</f>
        <v>0</v>
      </c>
      <c r="K135" s="240"/>
      <c r="L135" s="43"/>
      <c r="M135" s="241" t="s">
        <v>1</v>
      </c>
      <c r="N135" s="242" t="s">
        <v>43</v>
      </c>
      <c r="O135" s="90"/>
      <c r="P135" s="243">
        <f>O135*H135</f>
        <v>0</v>
      </c>
      <c r="Q135" s="243">
        <v>1.9085000000000001</v>
      </c>
      <c r="R135" s="243">
        <f>Q135*H135</f>
        <v>4.0097585000000002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136</v>
      </c>
      <c r="AT135" s="245" t="s">
        <v>138</v>
      </c>
      <c r="AU135" s="245" t="s">
        <v>88</v>
      </c>
      <c r="AY135" s="16" t="s">
        <v>137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86</v>
      </c>
      <c r="BK135" s="246">
        <f>ROUND(I135*H135,2)</f>
        <v>0</v>
      </c>
      <c r="BL135" s="16" t="s">
        <v>136</v>
      </c>
      <c r="BM135" s="245" t="s">
        <v>625</v>
      </c>
    </row>
    <row r="136" s="13" customFormat="1">
      <c r="A136" s="13"/>
      <c r="B136" s="253"/>
      <c r="C136" s="254"/>
      <c r="D136" s="247" t="s">
        <v>152</v>
      </c>
      <c r="E136" s="255" t="s">
        <v>1</v>
      </c>
      <c r="F136" s="256" t="s">
        <v>626</v>
      </c>
      <c r="G136" s="254"/>
      <c r="H136" s="257">
        <v>2.101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3" t="s">
        <v>152</v>
      </c>
      <c r="AU136" s="263" t="s">
        <v>88</v>
      </c>
      <c r="AV136" s="13" t="s">
        <v>88</v>
      </c>
      <c r="AW136" s="13" t="s">
        <v>34</v>
      </c>
      <c r="AX136" s="13" t="s">
        <v>86</v>
      </c>
      <c r="AY136" s="263" t="s">
        <v>137</v>
      </c>
    </row>
    <row r="137" s="2" customFormat="1" ht="33" customHeight="1">
      <c r="A137" s="37"/>
      <c r="B137" s="38"/>
      <c r="C137" s="233" t="s">
        <v>88</v>
      </c>
      <c r="D137" s="233" t="s">
        <v>138</v>
      </c>
      <c r="E137" s="234" t="s">
        <v>627</v>
      </c>
      <c r="F137" s="235" t="s">
        <v>628</v>
      </c>
      <c r="G137" s="236" t="s">
        <v>162</v>
      </c>
      <c r="H137" s="237">
        <v>6</v>
      </c>
      <c r="I137" s="238"/>
      <c r="J137" s="239">
        <f>ROUND(I137*H137,2)</f>
        <v>0</v>
      </c>
      <c r="K137" s="240"/>
      <c r="L137" s="43"/>
      <c r="M137" s="241" t="s">
        <v>1</v>
      </c>
      <c r="N137" s="242" t="s">
        <v>43</v>
      </c>
      <c r="O137" s="90"/>
      <c r="P137" s="243">
        <f>O137*H137</f>
        <v>0</v>
      </c>
      <c r="Q137" s="243">
        <v>0.052170000000000001</v>
      </c>
      <c r="R137" s="243">
        <f>Q137*H137</f>
        <v>0.31302000000000002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136</v>
      </c>
      <c r="AT137" s="245" t="s">
        <v>138</v>
      </c>
      <c r="AU137" s="245" t="s">
        <v>88</v>
      </c>
      <c r="AY137" s="16" t="s">
        <v>137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86</v>
      </c>
      <c r="BK137" s="246">
        <f>ROUND(I137*H137,2)</f>
        <v>0</v>
      </c>
      <c r="BL137" s="16" t="s">
        <v>136</v>
      </c>
      <c r="BM137" s="245" t="s">
        <v>629</v>
      </c>
    </row>
    <row r="138" s="2" customFormat="1">
      <c r="A138" s="37"/>
      <c r="B138" s="38"/>
      <c r="C138" s="39"/>
      <c r="D138" s="247" t="s">
        <v>142</v>
      </c>
      <c r="E138" s="39"/>
      <c r="F138" s="248" t="s">
        <v>630</v>
      </c>
      <c r="G138" s="39"/>
      <c r="H138" s="39"/>
      <c r="I138" s="143"/>
      <c r="J138" s="39"/>
      <c r="K138" s="39"/>
      <c r="L138" s="43"/>
      <c r="M138" s="249"/>
      <c r="N138" s="25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142</v>
      </c>
      <c r="AU138" s="16" t="s">
        <v>88</v>
      </c>
    </row>
    <row r="139" s="12" customFormat="1" ht="22.8" customHeight="1">
      <c r="A139" s="12"/>
      <c r="B139" s="219"/>
      <c r="C139" s="220"/>
      <c r="D139" s="221" t="s">
        <v>77</v>
      </c>
      <c r="E139" s="251" t="s">
        <v>175</v>
      </c>
      <c r="F139" s="251" t="s">
        <v>631</v>
      </c>
      <c r="G139" s="220"/>
      <c r="H139" s="220"/>
      <c r="I139" s="223"/>
      <c r="J139" s="252">
        <f>BK139</f>
        <v>0</v>
      </c>
      <c r="K139" s="220"/>
      <c r="L139" s="225"/>
      <c r="M139" s="226"/>
      <c r="N139" s="227"/>
      <c r="O139" s="227"/>
      <c r="P139" s="228">
        <f>SUM(P140:P173)</f>
        <v>0</v>
      </c>
      <c r="Q139" s="227"/>
      <c r="R139" s="228">
        <f>SUM(R140:R173)</f>
        <v>17.195805799999999</v>
      </c>
      <c r="S139" s="227"/>
      <c r="T139" s="229">
        <f>SUM(T140:T173)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86</v>
      </c>
      <c r="AT139" s="231" t="s">
        <v>77</v>
      </c>
      <c r="AU139" s="231" t="s">
        <v>86</v>
      </c>
      <c r="AY139" s="230" t="s">
        <v>137</v>
      </c>
      <c r="BK139" s="232">
        <f>SUM(BK140:BK173)</f>
        <v>0</v>
      </c>
    </row>
    <row r="140" s="2" customFormat="1" ht="33" customHeight="1">
      <c r="A140" s="37"/>
      <c r="B140" s="38"/>
      <c r="C140" s="233" t="s">
        <v>146</v>
      </c>
      <c r="D140" s="233" t="s">
        <v>138</v>
      </c>
      <c r="E140" s="234" t="s">
        <v>632</v>
      </c>
      <c r="F140" s="235" t="s">
        <v>633</v>
      </c>
      <c r="G140" s="236" t="s">
        <v>178</v>
      </c>
      <c r="H140" s="237">
        <v>175.69999999999999</v>
      </c>
      <c r="I140" s="238"/>
      <c r="J140" s="239">
        <f>ROUND(I140*H140,2)</f>
        <v>0</v>
      </c>
      <c r="K140" s="240"/>
      <c r="L140" s="43"/>
      <c r="M140" s="241" t="s">
        <v>1</v>
      </c>
      <c r="N140" s="242" t="s">
        <v>43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136</v>
      </c>
      <c r="AT140" s="245" t="s">
        <v>138</v>
      </c>
      <c r="AU140" s="245" t="s">
        <v>88</v>
      </c>
      <c r="AY140" s="16" t="s">
        <v>137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86</v>
      </c>
      <c r="BK140" s="246">
        <f>ROUND(I140*H140,2)</f>
        <v>0</v>
      </c>
      <c r="BL140" s="16" t="s">
        <v>136</v>
      </c>
      <c r="BM140" s="245" t="s">
        <v>634</v>
      </c>
    </row>
    <row r="141" s="13" customFormat="1">
      <c r="A141" s="13"/>
      <c r="B141" s="253"/>
      <c r="C141" s="254"/>
      <c r="D141" s="247" t="s">
        <v>152</v>
      </c>
      <c r="E141" s="255" t="s">
        <v>1</v>
      </c>
      <c r="F141" s="256" t="s">
        <v>635</v>
      </c>
      <c r="G141" s="254"/>
      <c r="H141" s="257">
        <v>61.369999999999997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152</v>
      </c>
      <c r="AU141" s="263" t="s">
        <v>88</v>
      </c>
      <c r="AV141" s="13" t="s">
        <v>88</v>
      </c>
      <c r="AW141" s="13" t="s">
        <v>34</v>
      </c>
      <c r="AX141" s="13" t="s">
        <v>78</v>
      </c>
      <c r="AY141" s="263" t="s">
        <v>137</v>
      </c>
    </row>
    <row r="142" s="13" customFormat="1">
      <c r="A142" s="13"/>
      <c r="B142" s="253"/>
      <c r="C142" s="254"/>
      <c r="D142" s="247" t="s">
        <v>152</v>
      </c>
      <c r="E142" s="255" t="s">
        <v>1</v>
      </c>
      <c r="F142" s="256" t="s">
        <v>636</v>
      </c>
      <c r="G142" s="254"/>
      <c r="H142" s="257">
        <v>59.600000000000001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3" t="s">
        <v>152</v>
      </c>
      <c r="AU142" s="263" t="s">
        <v>88</v>
      </c>
      <c r="AV142" s="13" t="s">
        <v>88</v>
      </c>
      <c r="AW142" s="13" t="s">
        <v>34</v>
      </c>
      <c r="AX142" s="13" t="s">
        <v>78</v>
      </c>
      <c r="AY142" s="263" t="s">
        <v>137</v>
      </c>
    </row>
    <row r="143" s="13" customFormat="1">
      <c r="A143" s="13"/>
      <c r="B143" s="253"/>
      <c r="C143" s="254"/>
      <c r="D143" s="247" t="s">
        <v>152</v>
      </c>
      <c r="E143" s="255" t="s">
        <v>1</v>
      </c>
      <c r="F143" s="256" t="s">
        <v>637</v>
      </c>
      <c r="G143" s="254"/>
      <c r="H143" s="257">
        <v>13.800000000000001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3" t="s">
        <v>152</v>
      </c>
      <c r="AU143" s="263" t="s">
        <v>88</v>
      </c>
      <c r="AV143" s="13" t="s">
        <v>88</v>
      </c>
      <c r="AW143" s="13" t="s">
        <v>34</v>
      </c>
      <c r="AX143" s="13" t="s">
        <v>78</v>
      </c>
      <c r="AY143" s="263" t="s">
        <v>137</v>
      </c>
    </row>
    <row r="144" s="13" customFormat="1">
      <c r="A144" s="13"/>
      <c r="B144" s="253"/>
      <c r="C144" s="254"/>
      <c r="D144" s="247" t="s">
        <v>152</v>
      </c>
      <c r="E144" s="255" t="s">
        <v>1</v>
      </c>
      <c r="F144" s="256" t="s">
        <v>638</v>
      </c>
      <c r="G144" s="254"/>
      <c r="H144" s="257">
        <v>2.2400000000000002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3" t="s">
        <v>152</v>
      </c>
      <c r="AU144" s="263" t="s">
        <v>88</v>
      </c>
      <c r="AV144" s="13" t="s">
        <v>88</v>
      </c>
      <c r="AW144" s="13" t="s">
        <v>34</v>
      </c>
      <c r="AX144" s="13" t="s">
        <v>78</v>
      </c>
      <c r="AY144" s="263" t="s">
        <v>137</v>
      </c>
    </row>
    <row r="145" s="13" customFormat="1">
      <c r="A145" s="13"/>
      <c r="B145" s="253"/>
      <c r="C145" s="254"/>
      <c r="D145" s="247" t="s">
        <v>152</v>
      </c>
      <c r="E145" s="255" t="s">
        <v>1</v>
      </c>
      <c r="F145" s="256" t="s">
        <v>639</v>
      </c>
      <c r="G145" s="254"/>
      <c r="H145" s="257">
        <v>38.689999999999998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152</v>
      </c>
      <c r="AU145" s="263" t="s">
        <v>88</v>
      </c>
      <c r="AV145" s="13" t="s">
        <v>88</v>
      </c>
      <c r="AW145" s="13" t="s">
        <v>34</v>
      </c>
      <c r="AX145" s="13" t="s">
        <v>78</v>
      </c>
      <c r="AY145" s="263" t="s">
        <v>137</v>
      </c>
    </row>
    <row r="146" s="14" customFormat="1">
      <c r="A146" s="14"/>
      <c r="B146" s="264"/>
      <c r="C146" s="265"/>
      <c r="D146" s="247" t="s">
        <v>152</v>
      </c>
      <c r="E146" s="266" t="s">
        <v>1</v>
      </c>
      <c r="F146" s="267" t="s">
        <v>159</v>
      </c>
      <c r="G146" s="265"/>
      <c r="H146" s="268">
        <v>175.69999999999999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152</v>
      </c>
      <c r="AU146" s="274" t="s">
        <v>88</v>
      </c>
      <c r="AV146" s="14" t="s">
        <v>136</v>
      </c>
      <c r="AW146" s="14" t="s">
        <v>34</v>
      </c>
      <c r="AX146" s="14" t="s">
        <v>86</v>
      </c>
      <c r="AY146" s="274" t="s">
        <v>137</v>
      </c>
    </row>
    <row r="147" s="2" customFormat="1" ht="16.5" customHeight="1">
      <c r="A147" s="37"/>
      <c r="B147" s="38"/>
      <c r="C147" s="233" t="s">
        <v>136</v>
      </c>
      <c r="D147" s="233" t="s">
        <v>138</v>
      </c>
      <c r="E147" s="234" t="s">
        <v>640</v>
      </c>
      <c r="F147" s="235" t="s">
        <v>641</v>
      </c>
      <c r="G147" s="236" t="s">
        <v>178</v>
      </c>
      <c r="H147" s="237">
        <v>1437.5999999999999</v>
      </c>
      <c r="I147" s="238"/>
      <c r="J147" s="239">
        <f>ROUND(I147*H147,2)</f>
        <v>0</v>
      </c>
      <c r="K147" s="240"/>
      <c r="L147" s="43"/>
      <c r="M147" s="241" t="s">
        <v>1</v>
      </c>
      <c r="N147" s="242" t="s">
        <v>43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136</v>
      </c>
      <c r="AT147" s="245" t="s">
        <v>138</v>
      </c>
      <c r="AU147" s="245" t="s">
        <v>88</v>
      </c>
      <c r="AY147" s="16" t="s">
        <v>137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86</v>
      </c>
      <c r="BK147" s="246">
        <f>ROUND(I147*H147,2)</f>
        <v>0</v>
      </c>
      <c r="BL147" s="16" t="s">
        <v>136</v>
      </c>
      <c r="BM147" s="245" t="s">
        <v>642</v>
      </c>
    </row>
    <row r="148" s="13" customFormat="1">
      <c r="A148" s="13"/>
      <c r="B148" s="253"/>
      <c r="C148" s="254"/>
      <c r="D148" s="247" t="s">
        <v>152</v>
      </c>
      <c r="E148" s="255" t="s">
        <v>1</v>
      </c>
      <c r="F148" s="256" t="s">
        <v>643</v>
      </c>
      <c r="G148" s="254"/>
      <c r="H148" s="257">
        <v>1059.3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152</v>
      </c>
      <c r="AU148" s="263" t="s">
        <v>88</v>
      </c>
      <c r="AV148" s="13" t="s">
        <v>88</v>
      </c>
      <c r="AW148" s="13" t="s">
        <v>34</v>
      </c>
      <c r="AX148" s="13" t="s">
        <v>78</v>
      </c>
      <c r="AY148" s="263" t="s">
        <v>137</v>
      </c>
    </row>
    <row r="149" s="13" customFormat="1">
      <c r="A149" s="13"/>
      <c r="B149" s="253"/>
      <c r="C149" s="254"/>
      <c r="D149" s="247" t="s">
        <v>152</v>
      </c>
      <c r="E149" s="255" t="s">
        <v>1</v>
      </c>
      <c r="F149" s="256" t="s">
        <v>644</v>
      </c>
      <c r="G149" s="254"/>
      <c r="H149" s="257">
        <v>16.800000000000001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3" t="s">
        <v>152</v>
      </c>
      <c r="AU149" s="263" t="s">
        <v>88</v>
      </c>
      <c r="AV149" s="13" t="s">
        <v>88</v>
      </c>
      <c r="AW149" s="13" t="s">
        <v>34</v>
      </c>
      <c r="AX149" s="13" t="s">
        <v>78</v>
      </c>
      <c r="AY149" s="263" t="s">
        <v>137</v>
      </c>
    </row>
    <row r="150" s="13" customFormat="1">
      <c r="A150" s="13"/>
      <c r="B150" s="253"/>
      <c r="C150" s="254"/>
      <c r="D150" s="247" t="s">
        <v>152</v>
      </c>
      <c r="E150" s="255" t="s">
        <v>1</v>
      </c>
      <c r="F150" s="256" t="s">
        <v>645</v>
      </c>
      <c r="G150" s="254"/>
      <c r="H150" s="257">
        <v>38.700000000000003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152</v>
      </c>
      <c r="AU150" s="263" t="s">
        <v>88</v>
      </c>
      <c r="AV150" s="13" t="s">
        <v>88</v>
      </c>
      <c r="AW150" s="13" t="s">
        <v>34</v>
      </c>
      <c r="AX150" s="13" t="s">
        <v>78</v>
      </c>
      <c r="AY150" s="263" t="s">
        <v>137</v>
      </c>
    </row>
    <row r="151" s="13" customFormat="1">
      <c r="A151" s="13"/>
      <c r="B151" s="253"/>
      <c r="C151" s="254"/>
      <c r="D151" s="247" t="s">
        <v>152</v>
      </c>
      <c r="E151" s="255" t="s">
        <v>1</v>
      </c>
      <c r="F151" s="256" t="s">
        <v>646</v>
      </c>
      <c r="G151" s="254"/>
      <c r="H151" s="257">
        <v>73.400000000000006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152</v>
      </c>
      <c r="AU151" s="263" t="s">
        <v>88</v>
      </c>
      <c r="AV151" s="13" t="s">
        <v>88</v>
      </c>
      <c r="AW151" s="13" t="s">
        <v>34</v>
      </c>
      <c r="AX151" s="13" t="s">
        <v>78</v>
      </c>
      <c r="AY151" s="263" t="s">
        <v>137</v>
      </c>
    </row>
    <row r="152" s="13" customFormat="1">
      <c r="A152" s="13"/>
      <c r="B152" s="253"/>
      <c r="C152" s="254"/>
      <c r="D152" s="247" t="s">
        <v>152</v>
      </c>
      <c r="E152" s="255" t="s">
        <v>1</v>
      </c>
      <c r="F152" s="256" t="s">
        <v>647</v>
      </c>
      <c r="G152" s="254"/>
      <c r="H152" s="257">
        <v>54.799999999999997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152</v>
      </c>
      <c r="AU152" s="263" t="s">
        <v>88</v>
      </c>
      <c r="AV152" s="13" t="s">
        <v>88</v>
      </c>
      <c r="AW152" s="13" t="s">
        <v>34</v>
      </c>
      <c r="AX152" s="13" t="s">
        <v>78</v>
      </c>
      <c r="AY152" s="263" t="s">
        <v>137</v>
      </c>
    </row>
    <row r="153" s="13" customFormat="1">
      <c r="A153" s="13"/>
      <c r="B153" s="253"/>
      <c r="C153" s="254"/>
      <c r="D153" s="247" t="s">
        <v>152</v>
      </c>
      <c r="E153" s="255" t="s">
        <v>1</v>
      </c>
      <c r="F153" s="256" t="s">
        <v>648</v>
      </c>
      <c r="G153" s="254"/>
      <c r="H153" s="257">
        <v>138.59999999999999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152</v>
      </c>
      <c r="AU153" s="263" t="s">
        <v>88</v>
      </c>
      <c r="AV153" s="13" t="s">
        <v>88</v>
      </c>
      <c r="AW153" s="13" t="s">
        <v>34</v>
      </c>
      <c r="AX153" s="13" t="s">
        <v>78</v>
      </c>
      <c r="AY153" s="263" t="s">
        <v>137</v>
      </c>
    </row>
    <row r="154" s="13" customFormat="1">
      <c r="A154" s="13"/>
      <c r="B154" s="253"/>
      <c r="C154" s="254"/>
      <c r="D154" s="247" t="s">
        <v>152</v>
      </c>
      <c r="E154" s="255" t="s">
        <v>1</v>
      </c>
      <c r="F154" s="256" t="s">
        <v>649</v>
      </c>
      <c r="G154" s="254"/>
      <c r="H154" s="257">
        <v>56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3" t="s">
        <v>152</v>
      </c>
      <c r="AU154" s="263" t="s">
        <v>88</v>
      </c>
      <c r="AV154" s="13" t="s">
        <v>88</v>
      </c>
      <c r="AW154" s="13" t="s">
        <v>34</v>
      </c>
      <c r="AX154" s="13" t="s">
        <v>78</v>
      </c>
      <c r="AY154" s="263" t="s">
        <v>137</v>
      </c>
    </row>
    <row r="155" s="14" customFormat="1">
      <c r="A155" s="14"/>
      <c r="B155" s="264"/>
      <c r="C155" s="265"/>
      <c r="D155" s="247" t="s">
        <v>152</v>
      </c>
      <c r="E155" s="266" t="s">
        <v>1</v>
      </c>
      <c r="F155" s="267" t="s">
        <v>159</v>
      </c>
      <c r="G155" s="265"/>
      <c r="H155" s="268">
        <v>1437.5999999999999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4" t="s">
        <v>152</v>
      </c>
      <c r="AU155" s="274" t="s">
        <v>88</v>
      </c>
      <c r="AV155" s="14" t="s">
        <v>136</v>
      </c>
      <c r="AW155" s="14" t="s">
        <v>34</v>
      </c>
      <c r="AX155" s="14" t="s">
        <v>86</v>
      </c>
      <c r="AY155" s="274" t="s">
        <v>137</v>
      </c>
    </row>
    <row r="156" s="2" customFormat="1" ht="21.75" customHeight="1">
      <c r="A156" s="37"/>
      <c r="B156" s="38"/>
      <c r="C156" s="233" t="s">
        <v>170</v>
      </c>
      <c r="D156" s="233" t="s">
        <v>138</v>
      </c>
      <c r="E156" s="234" t="s">
        <v>650</v>
      </c>
      <c r="F156" s="235" t="s">
        <v>651</v>
      </c>
      <c r="G156" s="236" t="s">
        <v>178</v>
      </c>
      <c r="H156" s="237">
        <v>1281.3399999999999</v>
      </c>
      <c r="I156" s="238"/>
      <c r="J156" s="239">
        <f>ROUND(I156*H156,2)</f>
        <v>0</v>
      </c>
      <c r="K156" s="240"/>
      <c r="L156" s="43"/>
      <c r="M156" s="241" t="s">
        <v>1</v>
      </c>
      <c r="N156" s="242" t="s">
        <v>43</v>
      </c>
      <c r="O156" s="90"/>
      <c r="P156" s="243">
        <f>O156*H156</f>
        <v>0</v>
      </c>
      <c r="Q156" s="243">
        <v>0.00025999999999999998</v>
      </c>
      <c r="R156" s="243">
        <f>Q156*H156</f>
        <v>0.33314839999999996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136</v>
      </c>
      <c r="AT156" s="245" t="s">
        <v>138</v>
      </c>
      <c r="AU156" s="245" t="s">
        <v>88</v>
      </c>
      <c r="AY156" s="16" t="s">
        <v>137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86</v>
      </c>
      <c r="BK156" s="246">
        <f>ROUND(I156*H156,2)</f>
        <v>0</v>
      </c>
      <c r="BL156" s="16" t="s">
        <v>136</v>
      </c>
      <c r="BM156" s="245" t="s">
        <v>652</v>
      </c>
    </row>
    <row r="157" s="13" customFormat="1">
      <c r="A157" s="13"/>
      <c r="B157" s="253"/>
      <c r="C157" s="254"/>
      <c r="D157" s="247" t="s">
        <v>152</v>
      </c>
      <c r="E157" s="255" t="s">
        <v>1</v>
      </c>
      <c r="F157" s="256" t="s">
        <v>653</v>
      </c>
      <c r="G157" s="254"/>
      <c r="H157" s="257">
        <v>1437.5999999999999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152</v>
      </c>
      <c r="AU157" s="263" t="s">
        <v>88</v>
      </c>
      <c r="AV157" s="13" t="s">
        <v>88</v>
      </c>
      <c r="AW157" s="13" t="s">
        <v>34</v>
      </c>
      <c r="AX157" s="13" t="s">
        <v>78</v>
      </c>
      <c r="AY157" s="263" t="s">
        <v>137</v>
      </c>
    </row>
    <row r="158" s="13" customFormat="1">
      <c r="A158" s="13"/>
      <c r="B158" s="253"/>
      <c r="C158" s="254"/>
      <c r="D158" s="247" t="s">
        <v>152</v>
      </c>
      <c r="E158" s="255" t="s">
        <v>1</v>
      </c>
      <c r="F158" s="256" t="s">
        <v>654</v>
      </c>
      <c r="G158" s="254"/>
      <c r="H158" s="257">
        <v>-156.25999999999999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3" t="s">
        <v>152</v>
      </c>
      <c r="AU158" s="263" t="s">
        <v>88</v>
      </c>
      <c r="AV158" s="13" t="s">
        <v>88</v>
      </c>
      <c r="AW158" s="13" t="s">
        <v>34</v>
      </c>
      <c r="AX158" s="13" t="s">
        <v>78</v>
      </c>
      <c r="AY158" s="263" t="s">
        <v>137</v>
      </c>
    </row>
    <row r="159" s="14" customFormat="1">
      <c r="A159" s="14"/>
      <c r="B159" s="264"/>
      <c r="C159" s="265"/>
      <c r="D159" s="247" t="s">
        <v>152</v>
      </c>
      <c r="E159" s="266" t="s">
        <v>1</v>
      </c>
      <c r="F159" s="267" t="s">
        <v>159</v>
      </c>
      <c r="G159" s="265"/>
      <c r="H159" s="268">
        <v>1281.3399999999999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4" t="s">
        <v>152</v>
      </c>
      <c r="AU159" s="274" t="s">
        <v>88</v>
      </c>
      <c r="AV159" s="14" t="s">
        <v>136</v>
      </c>
      <c r="AW159" s="14" t="s">
        <v>34</v>
      </c>
      <c r="AX159" s="14" t="s">
        <v>86</v>
      </c>
      <c r="AY159" s="274" t="s">
        <v>137</v>
      </c>
    </row>
    <row r="160" s="2" customFormat="1" ht="21.75" customHeight="1">
      <c r="A160" s="37"/>
      <c r="B160" s="38"/>
      <c r="C160" s="233" t="s">
        <v>175</v>
      </c>
      <c r="D160" s="233" t="s">
        <v>138</v>
      </c>
      <c r="E160" s="234" t="s">
        <v>655</v>
      </c>
      <c r="F160" s="235" t="s">
        <v>656</v>
      </c>
      <c r="G160" s="236" t="s">
        <v>178</v>
      </c>
      <c r="H160" s="237">
        <v>1281.3399999999999</v>
      </c>
      <c r="I160" s="238"/>
      <c r="J160" s="239">
        <f>ROUND(I160*H160,2)</f>
        <v>0</v>
      </c>
      <c r="K160" s="240"/>
      <c r="L160" s="43"/>
      <c r="M160" s="241" t="s">
        <v>1</v>
      </c>
      <c r="N160" s="242" t="s">
        <v>43</v>
      </c>
      <c r="O160" s="90"/>
      <c r="P160" s="243">
        <f>O160*H160</f>
        <v>0</v>
      </c>
      <c r="Q160" s="243">
        <v>0.01255</v>
      </c>
      <c r="R160" s="243">
        <f>Q160*H160</f>
        <v>16.080817</v>
      </c>
      <c r="S160" s="243">
        <v>0</v>
      </c>
      <c r="T160" s="24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5" t="s">
        <v>136</v>
      </c>
      <c r="AT160" s="245" t="s">
        <v>138</v>
      </c>
      <c r="AU160" s="245" t="s">
        <v>88</v>
      </c>
      <c r="AY160" s="16" t="s">
        <v>137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6" t="s">
        <v>86</v>
      </c>
      <c r="BK160" s="246">
        <f>ROUND(I160*H160,2)</f>
        <v>0</v>
      </c>
      <c r="BL160" s="16" t="s">
        <v>136</v>
      </c>
      <c r="BM160" s="245" t="s">
        <v>657</v>
      </c>
    </row>
    <row r="161" s="2" customFormat="1" ht="21.75" customHeight="1">
      <c r="A161" s="37"/>
      <c r="B161" s="38"/>
      <c r="C161" s="233" t="s">
        <v>181</v>
      </c>
      <c r="D161" s="233" t="s">
        <v>138</v>
      </c>
      <c r="E161" s="234" t="s">
        <v>658</v>
      </c>
      <c r="F161" s="235" t="s">
        <v>659</v>
      </c>
      <c r="G161" s="236" t="s">
        <v>178</v>
      </c>
      <c r="H161" s="237">
        <v>156.25999999999999</v>
      </c>
      <c r="I161" s="238"/>
      <c r="J161" s="239">
        <f>ROUND(I161*H161,2)</f>
        <v>0</v>
      </c>
      <c r="K161" s="240"/>
      <c r="L161" s="43"/>
      <c r="M161" s="241" t="s">
        <v>1</v>
      </c>
      <c r="N161" s="242" t="s">
        <v>43</v>
      </c>
      <c r="O161" s="90"/>
      <c r="P161" s="243">
        <f>O161*H161</f>
        <v>0</v>
      </c>
      <c r="Q161" s="243">
        <v>0.0014</v>
      </c>
      <c r="R161" s="243">
        <f>Q161*H161</f>
        <v>0.21876399999999999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136</v>
      </c>
      <c r="AT161" s="245" t="s">
        <v>138</v>
      </c>
      <c r="AU161" s="245" t="s">
        <v>88</v>
      </c>
      <c r="AY161" s="16" t="s">
        <v>137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86</v>
      </c>
      <c r="BK161" s="246">
        <f>ROUND(I161*H161,2)</f>
        <v>0</v>
      </c>
      <c r="BL161" s="16" t="s">
        <v>136</v>
      </c>
      <c r="BM161" s="245" t="s">
        <v>660</v>
      </c>
    </row>
    <row r="162" s="2" customFormat="1">
      <c r="A162" s="37"/>
      <c r="B162" s="38"/>
      <c r="C162" s="39"/>
      <c r="D162" s="247" t="s">
        <v>142</v>
      </c>
      <c r="E162" s="39"/>
      <c r="F162" s="248" t="s">
        <v>661</v>
      </c>
      <c r="G162" s="39"/>
      <c r="H162" s="39"/>
      <c r="I162" s="143"/>
      <c r="J162" s="39"/>
      <c r="K162" s="39"/>
      <c r="L162" s="43"/>
      <c r="M162" s="249"/>
      <c r="N162" s="25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142</v>
      </c>
      <c r="AU162" s="16" t="s">
        <v>88</v>
      </c>
    </row>
    <row r="163" s="2" customFormat="1" ht="44.25" customHeight="1">
      <c r="A163" s="37"/>
      <c r="B163" s="38"/>
      <c r="C163" s="233" t="s">
        <v>186</v>
      </c>
      <c r="D163" s="233" t="s">
        <v>138</v>
      </c>
      <c r="E163" s="234" t="s">
        <v>662</v>
      </c>
      <c r="F163" s="235" t="s">
        <v>663</v>
      </c>
      <c r="G163" s="236" t="s">
        <v>178</v>
      </c>
      <c r="H163" s="237">
        <v>156.25999999999999</v>
      </c>
      <c r="I163" s="238"/>
      <c r="J163" s="239">
        <f>ROUND(I163*H163,2)</f>
        <v>0</v>
      </c>
      <c r="K163" s="240"/>
      <c r="L163" s="43"/>
      <c r="M163" s="241" t="s">
        <v>1</v>
      </c>
      <c r="N163" s="242" t="s">
        <v>43</v>
      </c>
      <c r="O163" s="90"/>
      <c r="P163" s="243">
        <f>O163*H163</f>
        <v>0</v>
      </c>
      <c r="Q163" s="243">
        <v>0.00024000000000000001</v>
      </c>
      <c r="R163" s="243">
        <f>Q163*H163</f>
        <v>0.037502399999999998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136</v>
      </c>
      <c r="AT163" s="245" t="s">
        <v>138</v>
      </c>
      <c r="AU163" s="245" t="s">
        <v>88</v>
      </c>
      <c r="AY163" s="16" t="s">
        <v>137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86</v>
      </c>
      <c r="BK163" s="246">
        <f>ROUND(I163*H163,2)</f>
        <v>0</v>
      </c>
      <c r="BL163" s="16" t="s">
        <v>136</v>
      </c>
      <c r="BM163" s="245" t="s">
        <v>664</v>
      </c>
    </row>
    <row r="164" s="2" customFormat="1">
      <c r="A164" s="37"/>
      <c r="B164" s="38"/>
      <c r="C164" s="39"/>
      <c r="D164" s="247" t="s">
        <v>142</v>
      </c>
      <c r="E164" s="39"/>
      <c r="F164" s="248" t="s">
        <v>661</v>
      </c>
      <c r="G164" s="39"/>
      <c r="H164" s="39"/>
      <c r="I164" s="143"/>
      <c r="J164" s="39"/>
      <c r="K164" s="39"/>
      <c r="L164" s="43"/>
      <c r="M164" s="249"/>
      <c r="N164" s="25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142</v>
      </c>
      <c r="AU164" s="16" t="s">
        <v>88</v>
      </c>
    </row>
    <row r="165" s="2" customFormat="1" ht="21.75" customHeight="1">
      <c r="A165" s="37"/>
      <c r="B165" s="38"/>
      <c r="C165" s="233" t="s">
        <v>164</v>
      </c>
      <c r="D165" s="233" t="s">
        <v>138</v>
      </c>
      <c r="E165" s="234" t="s">
        <v>665</v>
      </c>
      <c r="F165" s="235" t="s">
        <v>666</v>
      </c>
      <c r="G165" s="236" t="s">
        <v>194</v>
      </c>
      <c r="H165" s="237">
        <v>466.80000000000001</v>
      </c>
      <c r="I165" s="238"/>
      <c r="J165" s="239">
        <f>ROUND(I165*H165,2)</f>
        <v>0</v>
      </c>
      <c r="K165" s="240"/>
      <c r="L165" s="43"/>
      <c r="M165" s="241" t="s">
        <v>1</v>
      </c>
      <c r="N165" s="242" t="s">
        <v>43</v>
      </c>
      <c r="O165" s="90"/>
      <c r="P165" s="243">
        <f>O165*H165</f>
        <v>0</v>
      </c>
      <c r="Q165" s="243">
        <v>0.00093000000000000005</v>
      </c>
      <c r="R165" s="243">
        <f>Q165*H165</f>
        <v>0.43412400000000001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136</v>
      </c>
      <c r="AT165" s="245" t="s">
        <v>138</v>
      </c>
      <c r="AU165" s="245" t="s">
        <v>88</v>
      </c>
      <c r="AY165" s="16" t="s">
        <v>137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86</v>
      </c>
      <c r="BK165" s="246">
        <f>ROUND(I165*H165,2)</f>
        <v>0</v>
      </c>
      <c r="BL165" s="16" t="s">
        <v>136</v>
      </c>
      <c r="BM165" s="245" t="s">
        <v>667</v>
      </c>
    </row>
    <row r="166" s="13" customFormat="1">
      <c r="A166" s="13"/>
      <c r="B166" s="253"/>
      <c r="C166" s="254"/>
      <c r="D166" s="247" t="s">
        <v>152</v>
      </c>
      <c r="E166" s="255" t="s">
        <v>1</v>
      </c>
      <c r="F166" s="256" t="s">
        <v>668</v>
      </c>
      <c r="G166" s="254"/>
      <c r="H166" s="257">
        <v>466.80000000000001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152</v>
      </c>
      <c r="AU166" s="263" t="s">
        <v>88</v>
      </c>
      <c r="AV166" s="13" t="s">
        <v>88</v>
      </c>
      <c r="AW166" s="13" t="s">
        <v>34</v>
      </c>
      <c r="AX166" s="13" t="s">
        <v>86</v>
      </c>
      <c r="AY166" s="263" t="s">
        <v>137</v>
      </c>
    </row>
    <row r="167" s="2" customFormat="1" ht="21.75" customHeight="1">
      <c r="A167" s="37"/>
      <c r="B167" s="38"/>
      <c r="C167" s="233" t="s">
        <v>197</v>
      </c>
      <c r="D167" s="233" t="s">
        <v>138</v>
      </c>
      <c r="E167" s="234" t="s">
        <v>669</v>
      </c>
      <c r="F167" s="235" t="s">
        <v>670</v>
      </c>
      <c r="G167" s="236" t="s">
        <v>194</v>
      </c>
      <c r="H167" s="237">
        <v>59</v>
      </c>
      <c r="I167" s="238"/>
      <c r="J167" s="239">
        <f>ROUND(I167*H167,2)</f>
        <v>0</v>
      </c>
      <c r="K167" s="240"/>
      <c r="L167" s="43"/>
      <c r="M167" s="241" t="s">
        <v>1</v>
      </c>
      <c r="N167" s="242" t="s">
        <v>43</v>
      </c>
      <c r="O167" s="90"/>
      <c r="P167" s="243">
        <f>O167*H167</f>
        <v>0</v>
      </c>
      <c r="Q167" s="243">
        <v>0.00155</v>
      </c>
      <c r="R167" s="243">
        <f>Q167*H167</f>
        <v>0.091450000000000004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136</v>
      </c>
      <c r="AT167" s="245" t="s">
        <v>138</v>
      </c>
      <c r="AU167" s="245" t="s">
        <v>88</v>
      </c>
      <c r="AY167" s="16" t="s">
        <v>137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86</v>
      </c>
      <c r="BK167" s="246">
        <f>ROUND(I167*H167,2)</f>
        <v>0</v>
      </c>
      <c r="BL167" s="16" t="s">
        <v>136</v>
      </c>
      <c r="BM167" s="245" t="s">
        <v>671</v>
      </c>
    </row>
    <row r="168" s="13" customFormat="1">
      <c r="A168" s="13"/>
      <c r="B168" s="253"/>
      <c r="C168" s="254"/>
      <c r="D168" s="247" t="s">
        <v>152</v>
      </c>
      <c r="E168" s="255" t="s">
        <v>1</v>
      </c>
      <c r="F168" s="256" t="s">
        <v>672</v>
      </c>
      <c r="G168" s="254"/>
      <c r="H168" s="257">
        <v>7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152</v>
      </c>
      <c r="AU168" s="263" t="s">
        <v>88</v>
      </c>
      <c r="AV168" s="13" t="s">
        <v>88</v>
      </c>
      <c r="AW168" s="13" t="s">
        <v>34</v>
      </c>
      <c r="AX168" s="13" t="s">
        <v>78</v>
      </c>
      <c r="AY168" s="263" t="s">
        <v>137</v>
      </c>
    </row>
    <row r="169" s="13" customFormat="1">
      <c r="A169" s="13"/>
      <c r="B169" s="253"/>
      <c r="C169" s="254"/>
      <c r="D169" s="247" t="s">
        <v>152</v>
      </c>
      <c r="E169" s="255" t="s">
        <v>1</v>
      </c>
      <c r="F169" s="256" t="s">
        <v>673</v>
      </c>
      <c r="G169" s="254"/>
      <c r="H169" s="257">
        <v>42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3" t="s">
        <v>152</v>
      </c>
      <c r="AU169" s="263" t="s">
        <v>88</v>
      </c>
      <c r="AV169" s="13" t="s">
        <v>88</v>
      </c>
      <c r="AW169" s="13" t="s">
        <v>34</v>
      </c>
      <c r="AX169" s="13" t="s">
        <v>78</v>
      </c>
      <c r="AY169" s="263" t="s">
        <v>137</v>
      </c>
    </row>
    <row r="170" s="13" customFormat="1">
      <c r="A170" s="13"/>
      <c r="B170" s="253"/>
      <c r="C170" s="254"/>
      <c r="D170" s="247" t="s">
        <v>152</v>
      </c>
      <c r="E170" s="255" t="s">
        <v>1</v>
      </c>
      <c r="F170" s="256" t="s">
        <v>674</v>
      </c>
      <c r="G170" s="254"/>
      <c r="H170" s="257">
        <v>10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3" t="s">
        <v>152</v>
      </c>
      <c r="AU170" s="263" t="s">
        <v>88</v>
      </c>
      <c r="AV170" s="13" t="s">
        <v>88</v>
      </c>
      <c r="AW170" s="13" t="s">
        <v>34</v>
      </c>
      <c r="AX170" s="13" t="s">
        <v>78</v>
      </c>
      <c r="AY170" s="263" t="s">
        <v>137</v>
      </c>
    </row>
    <row r="171" s="14" customFormat="1">
      <c r="A171" s="14"/>
      <c r="B171" s="264"/>
      <c r="C171" s="265"/>
      <c r="D171" s="247" t="s">
        <v>152</v>
      </c>
      <c r="E171" s="266" t="s">
        <v>1</v>
      </c>
      <c r="F171" s="267" t="s">
        <v>159</v>
      </c>
      <c r="G171" s="265"/>
      <c r="H171" s="268">
        <v>59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152</v>
      </c>
      <c r="AU171" s="274" t="s">
        <v>88</v>
      </c>
      <c r="AV171" s="14" t="s">
        <v>136</v>
      </c>
      <c r="AW171" s="14" t="s">
        <v>34</v>
      </c>
      <c r="AX171" s="14" t="s">
        <v>86</v>
      </c>
      <c r="AY171" s="274" t="s">
        <v>137</v>
      </c>
    </row>
    <row r="172" s="2" customFormat="1" ht="33" customHeight="1">
      <c r="A172" s="37"/>
      <c r="B172" s="38"/>
      <c r="C172" s="233" t="s">
        <v>202</v>
      </c>
      <c r="D172" s="233" t="s">
        <v>138</v>
      </c>
      <c r="E172" s="234" t="s">
        <v>675</v>
      </c>
      <c r="F172" s="235" t="s">
        <v>676</v>
      </c>
      <c r="G172" s="236" t="s">
        <v>194</v>
      </c>
      <c r="H172" s="237">
        <v>27.800000000000001</v>
      </c>
      <c r="I172" s="238"/>
      <c r="J172" s="239">
        <f>ROUND(I172*H172,2)</f>
        <v>0</v>
      </c>
      <c r="K172" s="240"/>
      <c r="L172" s="43"/>
      <c r="M172" s="241" t="s">
        <v>1</v>
      </c>
      <c r="N172" s="242" t="s">
        <v>43</v>
      </c>
      <c r="O172" s="90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136</v>
      </c>
      <c r="AT172" s="245" t="s">
        <v>138</v>
      </c>
      <c r="AU172" s="245" t="s">
        <v>88</v>
      </c>
      <c r="AY172" s="16" t="s">
        <v>137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86</v>
      </c>
      <c r="BK172" s="246">
        <f>ROUND(I172*H172,2)</f>
        <v>0</v>
      </c>
      <c r="BL172" s="16" t="s">
        <v>136</v>
      </c>
      <c r="BM172" s="245" t="s">
        <v>677</v>
      </c>
    </row>
    <row r="173" s="13" customFormat="1">
      <c r="A173" s="13"/>
      <c r="B173" s="253"/>
      <c r="C173" s="254"/>
      <c r="D173" s="247" t="s">
        <v>152</v>
      </c>
      <c r="E173" s="255" t="s">
        <v>1</v>
      </c>
      <c r="F173" s="256" t="s">
        <v>678</v>
      </c>
      <c r="G173" s="254"/>
      <c r="H173" s="257">
        <v>27.800000000000001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3" t="s">
        <v>152</v>
      </c>
      <c r="AU173" s="263" t="s">
        <v>88</v>
      </c>
      <c r="AV173" s="13" t="s">
        <v>88</v>
      </c>
      <c r="AW173" s="13" t="s">
        <v>34</v>
      </c>
      <c r="AX173" s="13" t="s">
        <v>86</v>
      </c>
      <c r="AY173" s="263" t="s">
        <v>137</v>
      </c>
    </row>
    <row r="174" s="12" customFormat="1" ht="22.8" customHeight="1">
      <c r="A174" s="12"/>
      <c r="B174" s="219"/>
      <c r="C174" s="220"/>
      <c r="D174" s="221" t="s">
        <v>77</v>
      </c>
      <c r="E174" s="251" t="s">
        <v>164</v>
      </c>
      <c r="F174" s="251" t="s">
        <v>679</v>
      </c>
      <c r="G174" s="220"/>
      <c r="H174" s="220"/>
      <c r="I174" s="223"/>
      <c r="J174" s="252">
        <f>BK174</f>
        <v>0</v>
      </c>
      <c r="K174" s="220"/>
      <c r="L174" s="225"/>
      <c r="M174" s="226"/>
      <c r="N174" s="227"/>
      <c r="O174" s="227"/>
      <c r="P174" s="228">
        <f>SUM(P175:P213)</f>
        <v>0</v>
      </c>
      <c r="Q174" s="227"/>
      <c r="R174" s="228">
        <f>SUM(R175:R213)</f>
        <v>17.128286199999998</v>
      </c>
      <c r="S174" s="227"/>
      <c r="T174" s="229">
        <f>SUM(T175:T213)</f>
        <v>38.908411000000001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0" t="s">
        <v>86</v>
      </c>
      <c r="AT174" s="231" t="s">
        <v>77</v>
      </c>
      <c r="AU174" s="231" t="s">
        <v>86</v>
      </c>
      <c r="AY174" s="230" t="s">
        <v>137</v>
      </c>
      <c r="BK174" s="232">
        <f>SUM(BK175:BK213)</f>
        <v>0</v>
      </c>
    </row>
    <row r="175" s="2" customFormat="1" ht="44.25" customHeight="1">
      <c r="A175" s="37"/>
      <c r="B175" s="38"/>
      <c r="C175" s="233" t="s">
        <v>206</v>
      </c>
      <c r="D175" s="233" t="s">
        <v>138</v>
      </c>
      <c r="E175" s="234" t="s">
        <v>680</v>
      </c>
      <c r="F175" s="235" t="s">
        <v>681</v>
      </c>
      <c r="G175" s="236" t="s">
        <v>168</v>
      </c>
      <c r="H175" s="237">
        <v>1</v>
      </c>
      <c r="I175" s="238"/>
      <c r="J175" s="239">
        <f>ROUND(I175*H175,2)</f>
        <v>0</v>
      </c>
      <c r="K175" s="240"/>
      <c r="L175" s="43"/>
      <c r="M175" s="241" t="s">
        <v>1</v>
      </c>
      <c r="N175" s="242" t="s">
        <v>43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140</v>
      </c>
      <c r="AT175" s="245" t="s">
        <v>138</v>
      </c>
      <c r="AU175" s="245" t="s">
        <v>88</v>
      </c>
      <c r="AY175" s="16" t="s">
        <v>137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86</v>
      </c>
      <c r="BK175" s="246">
        <f>ROUND(I175*H175,2)</f>
        <v>0</v>
      </c>
      <c r="BL175" s="16" t="s">
        <v>140</v>
      </c>
      <c r="BM175" s="245" t="s">
        <v>682</v>
      </c>
    </row>
    <row r="176" s="2" customFormat="1">
      <c r="A176" s="37"/>
      <c r="B176" s="38"/>
      <c r="C176" s="39"/>
      <c r="D176" s="247" t="s">
        <v>142</v>
      </c>
      <c r="E176" s="39"/>
      <c r="F176" s="248" t="s">
        <v>683</v>
      </c>
      <c r="G176" s="39"/>
      <c r="H176" s="39"/>
      <c r="I176" s="143"/>
      <c r="J176" s="39"/>
      <c r="K176" s="39"/>
      <c r="L176" s="43"/>
      <c r="M176" s="249"/>
      <c r="N176" s="25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142</v>
      </c>
      <c r="AU176" s="16" t="s">
        <v>88</v>
      </c>
    </row>
    <row r="177" s="2" customFormat="1" ht="44.25" customHeight="1">
      <c r="A177" s="37"/>
      <c r="B177" s="38"/>
      <c r="C177" s="233" t="s">
        <v>211</v>
      </c>
      <c r="D177" s="233" t="s">
        <v>138</v>
      </c>
      <c r="E177" s="234" t="s">
        <v>684</v>
      </c>
      <c r="F177" s="235" t="s">
        <v>685</v>
      </c>
      <c r="G177" s="236" t="s">
        <v>686</v>
      </c>
      <c r="H177" s="237">
        <v>20</v>
      </c>
      <c r="I177" s="238"/>
      <c r="J177" s="239">
        <f>ROUND(I177*H177,2)</f>
        <v>0</v>
      </c>
      <c r="K177" s="240"/>
      <c r="L177" s="43"/>
      <c r="M177" s="241" t="s">
        <v>1</v>
      </c>
      <c r="N177" s="242" t="s">
        <v>43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136</v>
      </c>
      <c r="AT177" s="245" t="s">
        <v>138</v>
      </c>
      <c r="AU177" s="245" t="s">
        <v>88</v>
      </c>
      <c r="AY177" s="16" t="s">
        <v>137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86</v>
      </c>
      <c r="BK177" s="246">
        <f>ROUND(I177*H177,2)</f>
        <v>0</v>
      </c>
      <c r="BL177" s="16" t="s">
        <v>136</v>
      </c>
      <c r="BM177" s="245" t="s">
        <v>687</v>
      </c>
    </row>
    <row r="178" s="2" customFormat="1" ht="33" customHeight="1">
      <c r="A178" s="37"/>
      <c r="B178" s="38"/>
      <c r="C178" s="233" t="s">
        <v>218</v>
      </c>
      <c r="D178" s="233" t="s">
        <v>138</v>
      </c>
      <c r="E178" s="234" t="s">
        <v>166</v>
      </c>
      <c r="F178" s="235" t="s">
        <v>688</v>
      </c>
      <c r="G178" s="236" t="s">
        <v>686</v>
      </c>
      <c r="H178" s="237">
        <v>15</v>
      </c>
      <c r="I178" s="238"/>
      <c r="J178" s="239">
        <f>ROUND(I178*H178,2)</f>
        <v>0</v>
      </c>
      <c r="K178" s="240"/>
      <c r="L178" s="43"/>
      <c r="M178" s="241" t="s">
        <v>1</v>
      </c>
      <c r="N178" s="242" t="s">
        <v>43</v>
      </c>
      <c r="O178" s="90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136</v>
      </c>
      <c r="AT178" s="245" t="s">
        <v>138</v>
      </c>
      <c r="AU178" s="245" t="s">
        <v>88</v>
      </c>
      <c r="AY178" s="16" t="s">
        <v>137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86</v>
      </c>
      <c r="BK178" s="246">
        <f>ROUND(I178*H178,2)</f>
        <v>0</v>
      </c>
      <c r="BL178" s="16" t="s">
        <v>136</v>
      </c>
      <c r="BM178" s="245" t="s">
        <v>689</v>
      </c>
    </row>
    <row r="179" s="2" customFormat="1" ht="21.75" customHeight="1">
      <c r="A179" s="37"/>
      <c r="B179" s="38"/>
      <c r="C179" s="233" t="s">
        <v>8</v>
      </c>
      <c r="D179" s="233" t="s">
        <v>138</v>
      </c>
      <c r="E179" s="234" t="s">
        <v>690</v>
      </c>
      <c r="F179" s="235" t="s">
        <v>691</v>
      </c>
      <c r="G179" s="236" t="s">
        <v>194</v>
      </c>
      <c r="H179" s="237">
        <v>27.800000000000001</v>
      </c>
      <c r="I179" s="238"/>
      <c r="J179" s="239">
        <f>ROUND(I179*H179,2)</f>
        <v>0</v>
      </c>
      <c r="K179" s="240"/>
      <c r="L179" s="43"/>
      <c r="M179" s="241" t="s">
        <v>1</v>
      </c>
      <c r="N179" s="242" t="s">
        <v>43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136</v>
      </c>
      <c r="AT179" s="245" t="s">
        <v>138</v>
      </c>
      <c r="AU179" s="245" t="s">
        <v>88</v>
      </c>
      <c r="AY179" s="16" t="s">
        <v>137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86</v>
      </c>
      <c r="BK179" s="246">
        <f>ROUND(I179*H179,2)</f>
        <v>0</v>
      </c>
      <c r="BL179" s="16" t="s">
        <v>136</v>
      </c>
      <c r="BM179" s="245" t="s">
        <v>692</v>
      </c>
    </row>
    <row r="180" s="2" customFormat="1" ht="21.75" customHeight="1">
      <c r="A180" s="37"/>
      <c r="B180" s="38"/>
      <c r="C180" s="233" t="s">
        <v>227</v>
      </c>
      <c r="D180" s="233" t="s">
        <v>138</v>
      </c>
      <c r="E180" s="234" t="s">
        <v>693</v>
      </c>
      <c r="F180" s="235" t="s">
        <v>694</v>
      </c>
      <c r="G180" s="236" t="s">
        <v>162</v>
      </c>
      <c r="H180" s="237">
        <v>1</v>
      </c>
      <c r="I180" s="238"/>
      <c r="J180" s="239">
        <f>ROUND(I180*H180,2)</f>
        <v>0</v>
      </c>
      <c r="K180" s="240"/>
      <c r="L180" s="43"/>
      <c r="M180" s="241" t="s">
        <v>1</v>
      </c>
      <c r="N180" s="242" t="s">
        <v>43</v>
      </c>
      <c r="O180" s="90"/>
      <c r="P180" s="243">
        <f>O180*H180</f>
        <v>0</v>
      </c>
      <c r="Q180" s="243">
        <v>0.01175</v>
      </c>
      <c r="R180" s="243">
        <f>Q180*H180</f>
        <v>0.01175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136</v>
      </c>
      <c r="AT180" s="245" t="s">
        <v>138</v>
      </c>
      <c r="AU180" s="245" t="s">
        <v>88</v>
      </c>
      <c r="AY180" s="16" t="s">
        <v>137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86</v>
      </c>
      <c r="BK180" s="246">
        <f>ROUND(I180*H180,2)</f>
        <v>0</v>
      </c>
      <c r="BL180" s="16" t="s">
        <v>136</v>
      </c>
      <c r="BM180" s="245" t="s">
        <v>695</v>
      </c>
    </row>
    <row r="181" s="2" customFormat="1" ht="16.5" customHeight="1">
      <c r="A181" s="37"/>
      <c r="B181" s="38"/>
      <c r="C181" s="275" t="s">
        <v>232</v>
      </c>
      <c r="D181" s="275" t="s">
        <v>292</v>
      </c>
      <c r="E181" s="276" t="s">
        <v>696</v>
      </c>
      <c r="F181" s="277" t="s">
        <v>697</v>
      </c>
      <c r="G181" s="278" t="s">
        <v>162</v>
      </c>
      <c r="H181" s="279">
        <v>1</v>
      </c>
      <c r="I181" s="280"/>
      <c r="J181" s="281">
        <f>ROUND(I181*H181,2)</f>
        <v>0</v>
      </c>
      <c r="K181" s="282"/>
      <c r="L181" s="283"/>
      <c r="M181" s="284" t="s">
        <v>1</v>
      </c>
      <c r="N181" s="285" t="s">
        <v>43</v>
      </c>
      <c r="O181" s="90"/>
      <c r="P181" s="243">
        <f>O181*H181</f>
        <v>0</v>
      </c>
      <c r="Q181" s="243">
        <v>0.0030000000000000001</v>
      </c>
      <c r="R181" s="243">
        <f>Q181*H181</f>
        <v>0.0030000000000000001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186</v>
      </c>
      <c r="AT181" s="245" t="s">
        <v>292</v>
      </c>
      <c r="AU181" s="245" t="s">
        <v>88</v>
      </c>
      <c r="AY181" s="16" t="s">
        <v>137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86</v>
      </c>
      <c r="BK181" s="246">
        <f>ROUND(I181*H181,2)</f>
        <v>0</v>
      </c>
      <c r="BL181" s="16" t="s">
        <v>136</v>
      </c>
      <c r="BM181" s="245" t="s">
        <v>698</v>
      </c>
    </row>
    <row r="182" s="2" customFormat="1" ht="21.75" customHeight="1">
      <c r="A182" s="37"/>
      <c r="B182" s="38"/>
      <c r="C182" s="233" t="s">
        <v>237</v>
      </c>
      <c r="D182" s="233" t="s">
        <v>138</v>
      </c>
      <c r="E182" s="234" t="s">
        <v>176</v>
      </c>
      <c r="F182" s="235" t="s">
        <v>177</v>
      </c>
      <c r="G182" s="236" t="s">
        <v>178</v>
      </c>
      <c r="H182" s="237">
        <v>86.849999999999994</v>
      </c>
      <c r="I182" s="238"/>
      <c r="J182" s="239">
        <f>ROUND(I182*H182,2)</f>
        <v>0</v>
      </c>
      <c r="K182" s="240"/>
      <c r="L182" s="43"/>
      <c r="M182" s="241" t="s">
        <v>1</v>
      </c>
      <c r="N182" s="242" t="s">
        <v>43</v>
      </c>
      <c r="O182" s="90"/>
      <c r="P182" s="243">
        <f>O182*H182</f>
        <v>0</v>
      </c>
      <c r="Q182" s="243">
        <v>0.00021000000000000001</v>
      </c>
      <c r="R182" s="243">
        <f>Q182*H182</f>
        <v>0.018238500000000001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136</v>
      </c>
      <c r="AT182" s="245" t="s">
        <v>138</v>
      </c>
      <c r="AU182" s="245" t="s">
        <v>88</v>
      </c>
      <c r="AY182" s="16" t="s">
        <v>137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86</v>
      </c>
      <c r="BK182" s="246">
        <f>ROUND(I182*H182,2)</f>
        <v>0</v>
      </c>
      <c r="BL182" s="16" t="s">
        <v>136</v>
      </c>
      <c r="BM182" s="245" t="s">
        <v>699</v>
      </c>
    </row>
    <row r="183" s="13" customFormat="1">
      <c r="A183" s="13"/>
      <c r="B183" s="253"/>
      <c r="C183" s="254"/>
      <c r="D183" s="247" t="s">
        <v>152</v>
      </c>
      <c r="E183" s="255" t="s">
        <v>1</v>
      </c>
      <c r="F183" s="256" t="s">
        <v>700</v>
      </c>
      <c r="G183" s="254"/>
      <c r="H183" s="257">
        <v>63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152</v>
      </c>
      <c r="AU183" s="263" t="s">
        <v>88</v>
      </c>
      <c r="AV183" s="13" t="s">
        <v>88</v>
      </c>
      <c r="AW183" s="13" t="s">
        <v>34</v>
      </c>
      <c r="AX183" s="13" t="s">
        <v>78</v>
      </c>
      <c r="AY183" s="263" t="s">
        <v>137</v>
      </c>
    </row>
    <row r="184" s="13" customFormat="1">
      <c r="A184" s="13"/>
      <c r="B184" s="253"/>
      <c r="C184" s="254"/>
      <c r="D184" s="247" t="s">
        <v>152</v>
      </c>
      <c r="E184" s="255" t="s">
        <v>1</v>
      </c>
      <c r="F184" s="256" t="s">
        <v>701</v>
      </c>
      <c r="G184" s="254"/>
      <c r="H184" s="257">
        <v>23.850000000000001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3" t="s">
        <v>152</v>
      </c>
      <c r="AU184" s="263" t="s">
        <v>88</v>
      </c>
      <c r="AV184" s="13" t="s">
        <v>88</v>
      </c>
      <c r="AW184" s="13" t="s">
        <v>34</v>
      </c>
      <c r="AX184" s="13" t="s">
        <v>78</v>
      </c>
      <c r="AY184" s="263" t="s">
        <v>137</v>
      </c>
    </row>
    <row r="185" s="14" customFormat="1">
      <c r="A185" s="14"/>
      <c r="B185" s="264"/>
      <c r="C185" s="265"/>
      <c r="D185" s="247" t="s">
        <v>152</v>
      </c>
      <c r="E185" s="266" t="s">
        <v>1</v>
      </c>
      <c r="F185" s="267" t="s">
        <v>159</v>
      </c>
      <c r="G185" s="265"/>
      <c r="H185" s="268">
        <v>86.849999999999994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4" t="s">
        <v>152</v>
      </c>
      <c r="AU185" s="274" t="s">
        <v>88</v>
      </c>
      <c r="AV185" s="14" t="s">
        <v>136</v>
      </c>
      <c r="AW185" s="14" t="s">
        <v>34</v>
      </c>
      <c r="AX185" s="14" t="s">
        <v>86</v>
      </c>
      <c r="AY185" s="274" t="s">
        <v>137</v>
      </c>
    </row>
    <row r="186" s="2" customFormat="1" ht="33" customHeight="1">
      <c r="A186" s="37"/>
      <c r="B186" s="38"/>
      <c r="C186" s="233" t="s">
        <v>241</v>
      </c>
      <c r="D186" s="233" t="s">
        <v>138</v>
      </c>
      <c r="E186" s="234" t="s">
        <v>702</v>
      </c>
      <c r="F186" s="235" t="s">
        <v>703</v>
      </c>
      <c r="G186" s="236" t="s">
        <v>178</v>
      </c>
      <c r="H186" s="237">
        <v>1432.8</v>
      </c>
      <c r="I186" s="238"/>
      <c r="J186" s="239">
        <f>ROUND(I186*H186,2)</f>
        <v>0</v>
      </c>
      <c r="K186" s="240"/>
      <c r="L186" s="43"/>
      <c r="M186" s="241" t="s">
        <v>1</v>
      </c>
      <c r="N186" s="242" t="s">
        <v>43</v>
      </c>
      <c r="O186" s="90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5" t="s">
        <v>136</v>
      </c>
      <c r="AT186" s="245" t="s">
        <v>138</v>
      </c>
      <c r="AU186" s="245" t="s">
        <v>88</v>
      </c>
      <c r="AY186" s="16" t="s">
        <v>137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6" t="s">
        <v>86</v>
      </c>
      <c r="BK186" s="246">
        <f>ROUND(I186*H186,2)</f>
        <v>0</v>
      </c>
      <c r="BL186" s="16" t="s">
        <v>136</v>
      </c>
      <c r="BM186" s="245" t="s">
        <v>704</v>
      </c>
    </row>
    <row r="187" s="13" customFormat="1">
      <c r="A187" s="13"/>
      <c r="B187" s="253"/>
      <c r="C187" s="254"/>
      <c r="D187" s="247" t="s">
        <v>152</v>
      </c>
      <c r="E187" s="255" t="s">
        <v>1</v>
      </c>
      <c r="F187" s="256" t="s">
        <v>705</v>
      </c>
      <c r="G187" s="254"/>
      <c r="H187" s="257">
        <v>1432.8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152</v>
      </c>
      <c r="AU187" s="263" t="s">
        <v>88</v>
      </c>
      <c r="AV187" s="13" t="s">
        <v>88</v>
      </c>
      <c r="AW187" s="13" t="s">
        <v>34</v>
      </c>
      <c r="AX187" s="13" t="s">
        <v>86</v>
      </c>
      <c r="AY187" s="263" t="s">
        <v>137</v>
      </c>
    </row>
    <row r="188" s="2" customFormat="1" ht="21.75" customHeight="1">
      <c r="A188" s="37"/>
      <c r="B188" s="38"/>
      <c r="C188" s="233" t="s">
        <v>245</v>
      </c>
      <c r="D188" s="233" t="s">
        <v>138</v>
      </c>
      <c r="E188" s="234" t="s">
        <v>706</v>
      </c>
      <c r="F188" s="235" t="s">
        <v>707</v>
      </c>
      <c r="G188" s="236" t="s">
        <v>178</v>
      </c>
      <c r="H188" s="237">
        <v>128952</v>
      </c>
      <c r="I188" s="238"/>
      <c r="J188" s="239">
        <f>ROUND(I188*H188,2)</f>
        <v>0</v>
      </c>
      <c r="K188" s="240"/>
      <c r="L188" s="43"/>
      <c r="M188" s="241" t="s">
        <v>1</v>
      </c>
      <c r="N188" s="242" t="s">
        <v>43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136</v>
      </c>
      <c r="AT188" s="245" t="s">
        <v>138</v>
      </c>
      <c r="AU188" s="245" t="s">
        <v>88</v>
      </c>
      <c r="AY188" s="16" t="s">
        <v>137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86</v>
      </c>
      <c r="BK188" s="246">
        <f>ROUND(I188*H188,2)</f>
        <v>0</v>
      </c>
      <c r="BL188" s="16" t="s">
        <v>136</v>
      </c>
      <c r="BM188" s="245" t="s">
        <v>708</v>
      </c>
    </row>
    <row r="189" s="13" customFormat="1">
      <c r="A189" s="13"/>
      <c r="B189" s="253"/>
      <c r="C189" s="254"/>
      <c r="D189" s="247" t="s">
        <v>152</v>
      </c>
      <c r="E189" s="254"/>
      <c r="F189" s="256" t="s">
        <v>709</v>
      </c>
      <c r="G189" s="254"/>
      <c r="H189" s="257">
        <v>128952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152</v>
      </c>
      <c r="AU189" s="263" t="s">
        <v>88</v>
      </c>
      <c r="AV189" s="13" t="s">
        <v>88</v>
      </c>
      <c r="AW189" s="13" t="s">
        <v>4</v>
      </c>
      <c r="AX189" s="13" t="s">
        <v>86</v>
      </c>
      <c r="AY189" s="263" t="s">
        <v>137</v>
      </c>
    </row>
    <row r="190" s="2" customFormat="1" ht="33" customHeight="1">
      <c r="A190" s="37"/>
      <c r="B190" s="38"/>
      <c r="C190" s="233" t="s">
        <v>7</v>
      </c>
      <c r="D190" s="233" t="s">
        <v>138</v>
      </c>
      <c r="E190" s="234" t="s">
        <v>710</v>
      </c>
      <c r="F190" s="235" t="s">
        <v>711</v>
      </c>
      <c r="G190" s="236" t="s">
        <v>178</v>
      </c>
      <c r="H190" s="237">
        <v>1432.8</v>
      </c>
      <c r="I190" s="238"/>
      <c r="J190" s="239">
        <f>ROUND(I190*H190,2)</f>
        <v>0</v>
      </c>
      <c r="K190" s="240"/>
      <c r="L190" s="43"/>
      <c r="M190" s="241" t="s">
        <v>1</v>
      </c>
      <c r="N190" s="242" t="s">
        <v>43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136</v>
      </c>
      <c r="AT190" s="245" t="s">
        <v>138</v>
      </c>
      <c r="AU190" s="245" t="s">
        <v>88</v>
      </c>
      <c r="AY190" s="16" t="s">
        <v>137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86</v>
      </c>
      <c r="BK190" s="246">
        <f>ROUND(I190*H190,2)</f>
        <v>0</v>
      </c>
      <c r="BL190" s="16" t="s">
        <v>136</v>
      </c>
      <c r="BM190" s="245" t="s">
        <v>712</v>
      </c>
    </row>
    <row r="191" s="2" customFormat="1" ht="21.75" customHeight="1">
      <c r="A191" s="37"/>
      <c r="B191" s="38"/>
      <c r="C191" s="233" t="s">
        <v>255</v>
      </c>
      <c r="D191" s="233" t="s">
        <v>138</v>
      </c>
      <c r="E191" s="234" t="s">
        <v>713</v>
      </c>
      <c r="F191" s="235" t="s">
        <v>714</v>
      </c>
      <c r="G191" s="236" t="s">
        <v>178</v>
      </c>
      <c r="H191" s="237">
        <v>1432.8</v>
      </c>
      <c r="I191" s="238"/>
      <c r="J191" s="239">
        <f>ROUND(I191*H191,2)</f>
        <v>0</v>
      </c>
      <c r="K191" s="240"/>
      <c r="L191" s="43"/>
      <c r="M191" s="241" t="s">
        <v>1</v>
      </c>
      <c r="N191" s="242" t="s">
        <v>43</v>
      </c>
      <c r="O191" s="90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136</v>
      </c>
      <c r="AT191" s="245" t="s">
        <v>138</v>
      </c>
      <c r="AU191" s="245" t="s">
        <v>88</v>
      </c>
      <c r="AY191" s="16" t="s">
        <v>137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86</v>
      </c>
      <c r="BK191" s="246">
        <f>ROUND(I191*H191,2)</f>
        <v>0</v>
      </c>
      <c r="BL191" s="16" t="s">
        <v>136</v>
      </c>
      <c r="BM191" s="245" t="s">
        <v>715</v>
      </c>
    </row>
    <row r="192" s="2" customFormat="1" ht="21.75" customHeight="1">
      <c r="A192" s="37"/>
      <c r="B192" s="38"/>
      <c r="C192" s="233" t="s">
        <v>263</v>
      </c>
      <c r="D192" s="233" t="s">
        <v>138</v>
      </c>
      <c r="E192" s="234" t="s">
        <v>716</v>
      </c>
      <c r="F192" s="235" t="s">
        <v>717</v>
      </c>
      <c r="G192" s="236" t="s">
        <v>178</v>
      </c>
      <c r="H192" s="237">
        <v>128952</v>
      </c>
      <c r="I192" s="238"/>
      <c r="J192" s="239">
        <f>ROUND(I192*H192,2)</f>
        <v>0</v>
      </c>
      <c r="K192" s="240"/>
      <c r="L192" s="43"/>
      <c r="M192" s="241" t="s">
        <v>1</v>
      </c>
      <c r="N192" s="242" t="s">
        <v>43</v>
      </c>
      <c r="O192" s="90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5" t="s">
        <v>136</v>
      </c>
      <c r="AT192" s="245" t="s">
        <v>138</v>
      </c>
      <c r="AU192" s="245" t="s">
        <v>88</v>
      </c>
      <c r="AY192" s="16" t="s">
        <v>137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6" t="s">
        <v>86</v>
      </c>
      <c r="BK192" s="246">
        <f>ROUND(I192*H192,2)</f>
        <v>0</v>
      </c>
      <c r="BL192" s="16" t="s">
        <v>136</v>
      </c>
      <c r="BM192" s="245" t="s">
        <v>718</v>
      </c>
    </row>
    <row r="193" s="13" customFormat="1">
      <c r="A193" s="13"/>
      <c r="B193" s="253"/>
      <c r="C193" s="254"/>
      <c r="D193" s="247" t="s">
        <v>152</v>
      </c>
      <c r="E193" s="254"/>
      <c r="F193" s="256" t="s">
        <v>709</v>
      </c>
      <c r="G193" s="254"/>
      <c r="H193" s="257">
        <v>128952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152</v>
      </c>
      <c r="AU193" s="263" t="s">
        <v>88</v>
      </c>
      <c r="AV193" s="13" t="s">
        <v>88</v>
      </c>
      <c r="AW193" s="13" t="s">
        <v>4</v>
      </c>
      <c r="AX193" s="13" t="s">
        <v>86</v>
      </c>
      <c r="AY193" s="263" t="s">
        <v>137</v>
      </c>
    </row>
    <row r="194" s="2" customFormat="1" ht="21.75" customHeight="1">
      <c r="A194" s="37"/>
      <c r="B194" s="38"/>
      <c r="C194" s="233" t="s">
        <v>268</v>
      </c>
      <c r="D194" s="233" t="s">
        <v>138</v>
      </c>
      <c r="E194" s="234" t="s">
        <v>719</v>
      </c>
      <c r="F194" s="235" t="s">
        <v>720</v>
      </c>
      <c r="G194" s="236" t="s">
        <v>178</v>
      </c>
      <c r="H194" s="237">
        <v>1432.8</v>
      </c>
      <c r="I194" s="238"/>
      <c r="J194" s="239">
        <f>ROUND(I194*H194,2)</f>
        <v>0</v>
      </c>
      <c r="K194" s="240"/>
      <c r="L194" s="43"/>
      <c r="M194" s="241" t="s">
        <v>1</v>
      </c>
      <c r="N194" s="242" t="s">
        <v>43</v>
      </c>
      <c r="O194" s="90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136</v>
      </c>
      <c r="AT194" s="245" t="s">
        <v>138</v>
      </c>
      <c r="AU194" s="245" t="s">
        <v>88</v>
      </c>
      <c r="AY194" s="16" t="s">
        <v>137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86</v>
      </c>
      <c r="BK194" s="246">
        <f>ROUND(I194*H194,2)</f>
        <v>0</v>
      </c>
      <c r="BL194" s="16" t="s">
        <v>136</v>
      </c>
      <c r="BM194" s="245" t="s">
        <v>721</v>
      </c>
    </row>
    <row r="195" s="2" customFormat="1" ht="21.75" customHeight="1">
      <c r="A195" s="37"/>
      <c r="B195" s="38"/>
      <c r="C195" s="233" t="s">
        <v>272</v>
      </c>
      <c r="D195" s="233" t="s">
        <v>138</v>
      </c>
      <c r="E195" s="234" t="s">
        <v>722</v>
      </c>
      <c r="F195" s="235" t="s">
        <v>723</v>
      </c>
      <c r="G195" s="236" t="s">
        <v>178</v>
      </c>
      <c r="H195" s="237">
        <v>175.69999999999999</v>
      </c>
      <c r="I195" s="238"/>
      <c r="J195" s="239">
        <f>ROUND(I195*H195,2)</f>
        <v>0</v>
      </c>
      <c r="K195" s="240"/>
      <c r="L195" s="43"/>
      <c r="M195" s="241" t="s">
        <v>1</v>
      </c>
      <c r="N195" s="242" t="s">
        <v>43</v>
      </c>
      <c r="O195" s="90"/>
      <c r="P195" s="243">
        <f>O195*H195</f>
        <v>0</v>
      </c>
      <c r="Q195" s="243">
        <v>2.0000000000000002E-05</v>
      </c>
      <c r="R195" s="243">
        <f>Q195*H195</f>
        <v>0.0035140000000000002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136</v>
      </c>
      <c r="AT195" s="245" t="s">
        <v>138</v>
      </c>
      <c r="AU195" s="245" t="s">
        <v>88</v>
      </c>
      <c r="AY195" s="16" t="s">
        <v>137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86</v>
      </c>
      <c r="BK195" s="246">
        <f>ROUND(I195*H195,2)</f>
        <v>0</v>
      </c>
      <c r="BL195" s="16" t="s">
        <v>136</v>
      </c>
      <c r="BM195" s="245" t="s">
        <v>724</v>
      </c>
    </row>
    <row r="196" s="2" customFormat="1" ht="16.5" customHeight="1">
      <c r="A196" s="37"/>
      <c r="B196" s="38"/>
      <c r="C196" s="233" t="s">
        <v>276</v>
      </c>
      <c r="D196" s="233" t="s">
        <v>138</v>
      </c>
      <c r="E196" s="234" t="s">
        <v>725</v>
      </c>
      <c r="F196" s="235" t="s">
        <v>726</v>
      </c>
      <c r="G196" s="236" t="s">
        <v>178</v>
      </c>
      <c r="H196" s="237">
        <v>20.475000000000001</v>
      </c>
      <c r="I196" s="238"/>
      <c r="J196" s="239">
        <f>ROUND(I196*H196,2)</f>
        <v>0</v>
      </c>
      <c r="K196" s="240"/>
      <c r="L196" s="43"/>
      <c r="M196" s="241" t="s">
        <v>1</v>
      </c>
      <c r="N196" s="242" t="s">
        <v>43</v>
      </c>
      <c r="O196" s="90"/>
      <c r="P196" s="243">
        <f>O196*H196</f>
        <v>0</v>
      </c>
      <c r="Q196" s="243">
        <v>0</v>
      </c>
      <c r="R196" s="243">
        <f>Q196*H196</f>
        <v>0</v>
      </c>
      <c r="S196" s="243">
        <v>0.26100000000000001</v>
      </c>
      <c r="T196" s="244">
        <f>S196*H196</f>
        <v>5.3439750000000004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136</v>
      </c>
      <c r="AT196" s="245" t="s">
        <v>138</v>
      </c>
      <c r="AU196" s="245" t="s">
        <v>88</v>
      </c>
      <c r="AY196" s="16" t="s">
        <v>137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86</v>
      </c>
      <c r="BK196" s="246">
        <f>ROUND(I196*H196,2)</f>
        <v>0</v>
      </c>
      <c r="BL196" s="16" t="s">
        <v>136</v>
      </c>
      <c r="BM196" s="245" t="s">
        <v>727</v>
      </c>
    </row>
    <row r="197" s="13" customFormat="1">
      <c r="A197" s="13"/>
      <c r="B197" s="253"/>
      <c r="C197" s="254"/>
      <c r="D197" s="247" t="s">
        <v>152</v>
      </c>
      <c r="E197" s="255" t="s">
        <v>1</v>
      </c>
      <c r="F197" s="256" t="s">
        <v>728</v>
      </c>
      <c r="G197" s="254"/>
      <c r="H197" s="257">
        <v>20.475000000000001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3" t="s">
        <v>152</v>
      </c>
      <c r="AU197" s="263" t="s">
        <v>88</v>
      </c>
      <c r="AV197" s="13" t="s">
        <v>88</v>
      </c>
      <c r="AW197" s="13" t="s">
        <v>34</v>
      </c>
      <c r="AX197" s="13" t="s">
        <v>86</v>
      </c>
      <c r="AY197" s="263" t="s">
        <v>137</v>
      </c>
    </row>
    <row r="198" s="2" customFormat="1" ht="21.75" customHeight="1">
      <c r="A198" s="37"/>
      <c r="B198" s="38"/>
      <c r="C198" s="233" t="s">
        <v>282</v>
      </c>
      <c r="D198" s="233" t="s">
        <v>138</v>
      </c>
      <c r="E198" s="234" t="s">
        <v>729</v>
      </c>
      <c r="F198" s="235" t="s">
        <v>730</v>
      </c>
      <c r="G198" s="236" t="s">
        <v>178</v>
      </c>
      <c r="H198" s="237">
        <v>22.32</v>
      </c>
      <c r="I198" s="238"/>
      <c r="J198" s="239">
        <f>ROUND(I198*H198,2)</f>
        <v>0</v>
      </c>
      <c r="K198" s="240"/>
      <c r="L198" s="43"/>
      <c r="M198" s="241" t="s">
        <v>1</v>
      </c>
      <c r="N198" s="242" t="s">
        <v>43</v>
      </c>
      <c r="O198" s="90"/>
      <c r="P198" s="243">
        <f>O198*H198</f>
        <v>0</v>
      </c>
      <c r="Q198" s="243">
        <v>0</v>
      </c>
      <c r="R198" s="243">
        <f>Q198*H198</f>
        <v>0</v>
      </c>
      <c r="S198" s="243">
        <v>0.063</v>
      </c>
      <c r="T198" s="244">
        <f>S198*H198</f>
        <v>1.4061600000000001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5" t="s">
        <v>136</v>
      </c>
      <c r="AT198" s="245" t="s">
        <v>138</v>
      </c>
      <c r="AU198" s="245" t="s">
        <v>88</v>
      </c>
      <c r="AY198" s="16" t="s">
        <v>137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6" t="s">
        <v>86</v>
      </c>
      <c r="BK198" s="246">
        <f>ROUND(I198*H198,2)</f>
        <v>0</v>
      </c>
      <c r="BL198" s="16" t="s">
        <v>136</v>
      </c>
      <c r="BM198" s="245" t="s">
        <v>731</v>
      </c>
    </row>
    <row r="199" s="13" customFormat="1">
      <c r="A199" s="13"/>
      <c r="B199" s="253"/>
      <c r="C199" s="254"/>
      <c r="D199" s="247" t="s">
        <v>152</v>
      </c>
      <c r="E199" s="255" t="s">
        <v>1</v>
      </c>
      <c r="F199" s="256" t="s">
        <v>732</v>
      </c>
      <c r="G199" s="254"/>
      <c r="H199" s="257">
        <v>22.32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3" t="s">
        <v>152</v>
      </c>
      <c r="AU199" s="263" t="s">
        <v>88</v>
      </c>
      <c r="AV199" s="13" t="s">
        <v>88</v>
      </c>
      <c r="AW199" s="13" t="s">
        <v>34</v>
      </c>
      <c r="AX199" s="13" t="s">
        <v>86</v>
      </c>
      <c r="AY199" s="263" t="s">
        <v>137</v>
      </c>
    </row>
    <row r="200" s="2" customFormat="1" ht="33" customHeight="1">
      <c r="A200" s="37"/>
      <c r="B200" s="38"/>
      <c r="C200" s="233" t="s">
        <v>287</v>
      </c>
      <c r="D200" s="233" t="s">
        <v>138</v>
      </c>
      <c r="E200" s="234" t="s">
        <v>733</v>
      </c>
      <c r="F200" s="235" t="s">
        <v>734</v>
      </c>
      <c r="G200" s="236" t="s">
        <v>168</v>
      </c>
      <c r="H200" s="237">
        <v>1</v>
      </c>
      <c r="I200" s="238"/>
      <c r="J200" s="239">
        <f>ROUND(I200*H200,2)</f>
        <v>0</v>
      </c>
      <c r="K200" s="240"/>
      <c r="L200" s="43"/>
      <c r="M200" s="241" t="s">
        <v>1</v>
      </c>
      <c r="N200" s="242" t="s">
        <v>43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2.5</v>
      </c>
      <c r="T200" s="244">
        <f>S200*H200</f>
        <v>2.5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136</v>
      </c>
      <c r="AT200" s="245" t="s">
        <v>138</v>
      </c>
      <c r="AU200" s="245" t="s">
        <v>88</v>
      </c>
      <c r="AY200" s="16" t="s">
        <v>137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86</v>
      </c>
      <c r="BK200" s="246">
        <f>ROUND(I200*H200,2)</f>
        <v>0</v>
      </c>
      <c r="BL200" s="16" t="s">
        <v>136</v>
      </c>
      <c r="BM200" s="245" t="s">
        <v>735</v>
      </c>
    </row>
    <row r="201" s="2" customFormat="1" ht="33" customHeight="1">
      <c r="A201" s="37"/>
      <c r="B201" s="38"/>
      <c r="C201" s="233" t="s">
        <v>291</v>
      </c>
      <c r="D201" s="233" t="s">
        <v>138</v>
      </c>
      <c r="E201" s="234" t="s">
        <v>736</v>
      </c>
      <c r="F201" s="235" t="s">
        <v>737</v>
      </c>
      <c r="G201" s="236" t="s">
        <v>178</v>
      </c>
      <c r="H201" s="237">
        <v>1281.3399999999999</v>
      </c>
      <c r="I201" s="238"/>
      <c r="J201" s="239">
        <f>ROUND(I201*H201,2)</f>
        <v>0</v>
      </c>
      <c r="K201" s="240"/>
      <c r="L201" s="43"/>
      <c r="M201" s="241" t="s">
        <v>1</v>
      </c>
      <c r="N201" s="242" t="s">
        <v>43</v>
      </c>
      <c r="O201" s="90"/>
      <c r="P201" s="243">
        <f>O201*H201</f>
        <v>0</v>
      </c>
      <c r="Q201" s="243">
        <v>0</v>
      </c>
      <c r="R201" s="243">
        <f>Q201*H201</f>
        <v>0</v>
      </c>
      <c r="S201" s="243">
        <v>0.016</v>
      </c>
      <c r="T201" s="244">
        <f>S201*H201</f>
        <v>20.501439999999999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136</v>
      </c>
      <c r="AT201" s="245" t="s">
        <v>138</v>
      </c>
      <c r="AU201" s="245" t="s">
        <v>88</v>
      </c>
      <c r="AY201" s="16" t="s">
        <v>137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86</v>
      </c>
      <c r="BK201" s="246">
        <f>ROUND(I201*H201,2)</f>
        <v>0</v>
      </c>
      <c r="BL201" s="16" t="s">
        <v>136</v>
      </c>
      <c r="BM201" s="245" t="s">
        <v>738</v>
      </c>
    </row>
    <row r="202" s="2" customFormat="1" ht="21.75" customHeight="1">
      <c r="A202" s="37"/>
      <c r="B202" s="38"/>
      <c r="C202" s="233" t="s">
        <v>299</v>
      </c>
      <c r="D202" s="233" t="s">
        <v>138</v>
      </c>
      <c r="E202" s="234" t="s">
        <v>739</v>
      </c>
      <c r="F202" s="235" t="s">
        <v>740</v>
      </c>
      <c r="G202" s="236" t="s">
        <v>178</v>
      </c>
      <c r="H202" s="237">
        <v>156.25999999999999</v>
      </c>
      <c r="I202" s="238"/>
      <c r="J202" s="239">
        <f>ROUND(I202*H202,2)</f>
        <v>0</v>
      </c>
      <c r="K202" s="240"/>
      <c r="L202" s="43"/>
      <c r="M202" s="241" t="s">
        <v>1</v>
      </c>
      <c r="N202" s="242" t="s">
        <v>43</v>
      </c>
      <c r="O202" s="90"/>
      <c r="P202" s="243">
        <f>O202*H202</f>
        <v>0</v>
      </c>
      <c r="Q202" s="243">
        <v>0.048000000000000001</v>
      </c>
      <c r="R202" s="243">
        <f>Q202*H202</f>
        <v>7.5004799999999996</v>
      </c>
      <c r="S202" s="243">
        <v>0.048000000000000001</v>
      </c>
      <c r="T202" s="244">
        <f>S202*H202</f>
        <v>7.5004799999999996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136</v>
      </c>
      <c r="AT202" s="245" t="s">
        <v>138</v>
      </c>
      <c r="AU202" s="245" t="s">
        <v>88</v>
      </c>
      <c r="AY202" s="16" t="s">
        <v>137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6" t="s">
        <v>86</v>
      </c>
      <c r="BK202" s="246">
        <f>ROUND(I202*H202,2)</f>
        <v>0</v>
      </c>
      <c r="BL202" s="16" t="s">
        <v>136</v>
      </c>
      <c r="BM202" s="245" t="s">
        <v>741</v>
      </c>
    </row>
    <row r="203" s="2" customFormat="1">
      <c r="A203" s="37"/>
      <c r="B203" s="38"/>
      <c r="C203" s="39"/>
      <c r="D203" s="247" t="s">
        <v>142</v>
      </c>
      <c r="E203" s="39"/>
      <c r="F203" s="248" t="s">
        <v>661</v>
      </c>
      <c r="G203" s="39"/>
      <c r="H203" s="39"/>
      <c r="I203" s="143"/>
      <c r="J203" s="39"/>
      <c r="K203" s="39"/>
      <c r="L203" s="43"/>
      <c r="M203" s="249"/>
      <c r="N203" s="250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142</v>
      </c>
      <c r="AU203" s="16" t="s">
        <v>88</v>
      </c>
    </row>
    <row r="204" s="2" customFormat="1" ht="21.75" customHeight="1">
      <c r="A204" s="37"/>
      <c r="B204" s="38"/>
      <c r="C204" s="233" t="s">
        <v>308</v>
      </c>
      <c r="D204" s="233" t="s">
        <v>138</v>
      </c>
      <c r="E204" s="234" t="s">
        <v>742</v>
      </c>
      <c r="F204" s="235" t="s">
        <v>743</v>
      </c>
      <c r="G204" s="236" t="s">
        <v>178</v>
      </c>
      <c r="H204" s="237">
        <v>156.25999999999999</v>
      </c>
      <c r="I204" s="238"/>
      <c r="J204" s="239">
        <f>ROUND(I204*H204,2)</f>
        <v>0</v>
      </c>
      <c r="K204" s="240"/>
      <c r="L204" s="43"/>
      <c r="M204" s="241" t="s">
        <v>1</v>
      </c>
      <c r="N204" s="242" t="s">
        <v>43</v>
      </c>
      <c r="O204" s="90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136</v>
      </c>
      <c r="AT204" s="245" t="s">
        <v>138</v>
      </c>
      <c r="AU204" s="245" t="s">
        <v>88</v>
      </c>
      <c r="AY204" s="16" t="s">
        <v>137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6" t="s">
        <v>86</v>
      </c>
      <c r="BK204" s="246">
        <f>ROUND(I204*H204,2)</f>
        <v>0</v>
      </c>
      <c r="BL204" s="16" t="s">
        <v>136</v>
      </c>
      <c r="BM204" s="245" t="s">
        <v>744</v>
      </c>
    </row>
    <row r="205" s="2" customFormat="1">
      <c r="A205" s="37"/>
      <c r="B205" s="38"/>
      <c r="C205" s="39"/>
      <c r="D205" s="247" t="s">
        <v>142</v>
      </c>
      <c r="E205" s="39"/>
      <c r="F205" s="248" t="s">
        <v>661</v>
      </c>
      <c r="G205" s="39"/>
      <c r="H205" s="39"/>
      <c r="I205" s="143"/>
      <c r="J205" s="39"/>
      <c r="K205" s="39"/>
      <c r="L205" s="43"/>
      <c r="M205" s="249"/>
      <c r="N205" s="250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142</v>
      </c>
      <c r="AU205" s="16" t="s">
        <v>88</v>
      </c>
    </row>
    <row r="206" s="2" customFormat="1" ht="33" customHeight="1">
      <c r="A206" s="37"/>
      <c r="B206" s="38"/>
      <c r="C206" s="233" t="s">
        <v>295</v>
      </c>
      <c r="D206" s="233" t="s">
        <v>138</v>
      </c>
      <c r="E206" s="234" t="s">
        <v>745</v>
      </c>
      <c r="F206" s="235" t="s">
        <v>746</v>
      </c>
      <c r="G206" s="236" t="s">
        <v>178</v>
      </c>
      <c r="H206" s="237">
        <v>156.25999999999999</v>
      </c>
      <c r="I206" s="238"/>
      <c r="J206" s="239">
        <f>ROUND(I206*H206,2)</f>
        <v>0</v>
      </c>
      <c r="K206" s="240"/>
      <c r="L206" s="43"/>
      <c r="M206" s="241" t="s">
        <v>1</v>
      </c>
      <c r="N206" s="242" t="s">
        <v>43</v>
      </c>
      <c r="O206" s="90"/>
      <c r="P206" s="243">
        <f>O206*H206</f>
        <v>0</v>
      </c>
      <c r="Q206" s="243">
        <v>0</v>
      </c>
      <c r="R206" s="243">
        <f>Q206*H206</f>
        <v>0</v>
      </c>
      <c r="S206" s="243">
        <v>0.0106</v>
      </c>
      <c r="T206" s="244">
        <f>S206*H206</f>
        <v>1.6563559999999999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136</v>
      </c>
      <c r="AT206" s="245" t="s">
        <v>138</v>
      </c>
      <c r="AU206" s="245" t="s">
        <v>88</v>
      </c>
      <c r="AY206" s="16" t="s">
        <v>137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86</v>
      </c>
      <c r="BK206" s="246">
        <f>ROUND(I206*H206,2)</f>
        <v>0</v>
      </c>
      <c r="BL206" s="16" t="s">
        <v>136</v>
      </c>
      <c r="BM206" s="245" t="s">
        <v>747</v>
      </c>
    </row>
    <row r="207" s="2" customFormat="1">
      <c r="A207" s="37"/>
      <c r="B207" s="38"/>
      <c r="C207" s="39"/>
      <c r="D207" s="247" t="s">
        <v>142</v>
      </c>
      <c r="E207" s="39"/>
      <c r="F207" s="248" t="s">
        <v>661</v>
      </c>
      <c r="G207" s="39"/>
      <c r="H207" s="39"/>
      <c r="I207" s="143"/>
      <c r="J207" s="39"/>
      <c r="K207" s="39"/>
      <c r="L207" s="43"/>
      <c r="M207" s="249"/>
      <c r="N207" s="250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142</v>
      </c>
      <c r="AU207" s="16" t="s">
        <v>88</v>
      </c>
    </row>
    <row r="208" s="2" customFormat="1" ht="21.75" customHeight="1">
      <c r="A208" s="37"/>
      <c r="B208" s="38"/>
      <c r="C208" s="233" t="s">
        <v>321</v>
      </c>
      <c r="D208" s="233" t="s">
        <v>138</v>
      </c>
      <c r="E208" s="234" t="s">
        <v>748</v>
      </c>
      <c r="F208" s="235" t="s">
        <v>749</v>
      </c>
      <c r="G208" s="236" t="s">
        <v>150</v>
      </c>
      <c r="H208" s="237">
        <v>3.125</v>
      </c>
      <c r="I208" s="238"/>
      <c r="J208" s="239">
        <f>ROUND(I208*H208,2)</f>
        <v>0</v>
      </c>
      <c r="K208" s="240"/>
      <c r="L208" s="43"/>
      <c r="M208" s="241" t="s">
        <v>1</v>
      </c>
      <c r="N208" s="242" t="s">
        <v>43</v>
      </c>
      <c r="O208" s="90"/>
      <c r="P208" s="243">
        <f>O208*H208</f>
        <v>0</v>
      </c>
      <c r="Q208" s="243">
        <v>0.48818</v>
      </c>
      <c r="R208" s="243">
        <f>Q208*H208</f>
        <v>1.5255624999999999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136</v>
      </c>
      <c r="AT208" s="245" t="s">
        <v>138</v>
      </c>
      <c r="AU208" s="245" t="s">
        <v>88</v>
      </c>
      <c r="AY208" s="16" t="s">
        <v>137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86</v>
      </c>
      <c r="BK208" s="246">
        <f>ROUND(I208*H208,2)</f>
        <v>0</v>
      </c>
      <c r="BL208" s="16" t="s">
        <v>136</v>
      </c>
      <c r="BM208" s="245" t="s">
        <v>750</v>
      </c>
    </row>
    <row r="209" s="13" customFormat="1">
      <c r="A209" s="13"/>
      <c r="B209" s="253"/>
      <c r="C209" s="254"/>
      <c r="D209" s="247" t="s">
        <v>152</v>
      </c>
      <c r="E209" s="255" t="s">
        <v>1</v>
      </c>
      <c r="F209" s="256" t="s">
        <v>751</v>
      </c>
      <c r="G209" s="254"/>
      <c r="H209" s="257">
        <v>3.125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152</v>
      </c>
      <c r="AU209" s="263" t="s">
        <v>88</v>
      </c>
      <c r="AV209" s="13" t="s">
        <v>88</v>
      </c>
      <c r="AW209" s="13" t="s">
        <v>34</v>
      </c>
      <c r="AX209" s="13" t="s">
        <v>86</v>
      </c>
      <c r="AY209" s="263" t="s">
        <v>137</v>
      </c>
    </row>
    <row r="210" s="2" customFormat="1" ht="16.5" customHeight="1">
      <c r="A210" s="37"/>
      <c r="B210" s="38"/>
      <c r="C210" s="275" t="s">
        <v>326</v>
      </c>
      <c r="D210" s="275" t="s">
        <v>292</v>
      </c>
      <c r="E210" s="276" t="s">
        <v>752</v>
      </c>
      <c r="F210" s="277" t="s">
        <v>753</v>
      </c>
      <c r="G210" s="278" t="s">
        <v>221</v>
      </c>
      <c r="H210" s="279">
        <v>6.25</v>
      </c>
      <c r="I210" s="280"/>
      <c r="J210" s="281">
        <f>ROUND(I210*H210,2)</f>
        <v>0</v>
      </c>
      <c r="K210" s="282"/>
      <c r="L210" s="283"/>
      <c r="M210" s="284" t="s">
        <v>1</v>
      </c>
      <c r="N210" s="285" t="s">
        <v>43</v>
      </c>
      <c r="O210" s="90"/>
      <c r="P210" s="243">
        <f>O210*H210</f>
        <v>0</v>
      </c>
      <c r="Q210" s="243">
        <v>1</v>
      </c>
      <c r="R210" s="243">
        <f>Q210*H210</f>
        <v>6.25</v>
      </c>
      <c r="S210" s="243">
        <v>0</v>
      </c>
      <c r="T210" s="24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5" t="s">
        <v>186</v>
      </c>
      <c r="AT210" s="245" t="s">
        <v>292</v>
      </c>
      <c r="AU210" s="245" t="s">
        <v>88</v>
      </c>
      <c r="AY210" s="16" t="s">
        <v>137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6" t="s">
        <v>86</v>
      </c>
      <c r="BK210" s="246">
        <f>ROUND(I210*H210,2)</f>
        <v>0</v>
      </c>
      <c r="BL210" s="16" t="s">
        <v>136</v>
      </c>
      <c r="BM210" s="245" t="s">
        <v>754</v>
      </c>
    </row>
    <row r="211" s="13" customFormat="1">
      <c r="A211" s="13"/>
      <c r="B211" s="253"/>
      <c r="C211" s="254"/>
      <c r="D211" s="247" t="s">
        <v>152</v>
      </c>
      <c r="E211" s="255" t="s">
        <v>1</v>
      </c>
      <c r="F211" s="256" t="s">
        <v>755</v>
      </c>
      <c r="G211" s="254"/>
      <c r="H211" s="257">
        <v>6.25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3" t="s">
        <v>152</v>
      </c>
      <c r="AU211" s="263" t="s">
        <v>88</v>
      </c>
      <c r="AV211" s="13" t="s">
        <v>88</v>
      </c>
      <c r="AW211" s="13" t="s">
        <v>34</v>
      </c>
      <c r="AX211" s="13" t="s">
        <v>86</v>
      </c>
      <c r="AY211" s="263" t="s">
        <v>137</v>
      </c>
    </row>
    <row r="212" s="2" customFormat="1" ht="21.75" customHeight="1">
      <c r="A212" s="37"/>
      <c r="B212" s="38"/>
      <c r="C212" s="233" t="s">
        <v>332</v>
      </c>
      <c r="D212" s="233" t="s">
        <v>138</v>
      </c>
      <c r="E212" s="234" t="s">
        <v>756</v>
      </c>
      <c r="F212" s="235" t="s">
        <v>757</v>
      </c>
      <c r="G212" s="236" t="s">
        <v>178</v>
      </c>
      <c r="H212" s="237">
        <v>156.25999999999999</v>
      </c>
      <c r="I212" s="238"/>
      <c r="J212" s="239">
        <f>ROUND(I212*H212,2)</f>
        <v>0</v>
      </c>
      <c r="K212" s="240"/>
      <c r="L212" s="43"/>
      <c r="M212" s="241" t="s">
        <v>1</v>
      </c>
      <c r="N212" s="242" t="s">
        <v>43</v>
      </c>
      <c r="O212" s="90"/>
      <c r="P212" s="243">
        <f>O212*H212</f>
        <v>0</v>
      </c>
      <c r="Q212" s="243">
        <v>0.01162</v>
      </c>
      <c r="R212" s="243">
        <f>Q212*H212</f>
        <v>1.8157411999999999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136</v>
      </c>
      <c r="AT212" s="245" t="s">
        <v>138</v>
      </c>
      <c r="AU212" s="245" t="s">
        <v>88</v>
      </c>
      <c r="AY212" s="16" t="s">
        <v>137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6" t="s">
        <v>86</v>
      </c>
      <c r="BK212" s="246">
        <f>ROUND(I212*H212,2)</f>
        <v>0</v>
      </c>
      <c r="BL212" s="16" t="s">
        <v>136</v>
      </c>
      <c r="BM212" s="245" t="s">
        <v>758</v>
      </c>
    </row>
    <row r="213" s="2" customFormat="1" ht="21.75" customHeight="1">
      <c r="A213" s="37"/>
      <c r="B213" s="38"/>
      <c r="C213" s="233" t="s">
        <v>341</v>
      </c>
      <c r="D213" s="233" t="s">
        <v>138</v>
      </c>
      <c r="E213" s="234" t="s">
        <v>759</v>
      </c>
      <c r="F213" s="235" t="s">
        <v>760</v>
      </c>
      <c r="G213" s="236" t="s">
        <v>150</v>
      </c>
      <c r="H213" s="237">
        <v>10</v>
      </c>
      <c r="I213" s="238"/>
      <c r="J213" s="239">
        <f>ROUND(I213*H213,2)</f>
        <v>0</v>
      </c>
      <c r="K213" s="240"/>
      <c r="L213" s="43"/>
      <c r="M213" s="241" t="s">
        <v>1</v>
      </c>
      <c r="N213" s="242" t="s">
        <v>43</v>
      </c>
      <c r="O213" s="90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136</v>
      </c>
      <c r="AT213" s="245" t="s">
        <v>138</v>
      </c>
      <c r="AU213" s="245" t="s">
        <v>88</v>
      </c>
      <c r="AY213" s="16" t="s">
        <v>137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86</v>
      </c>
      <c r="BK213" s="246">
        <f>ROUND(I213*H213,2)</f>
        <v>0</v>
      </c>
      <c r="BL213" s="16" t="s">
        <v>136</v>
      </c>
      <c r="BM213" s="245" t="s">
        <v>761</v>
      </c>
    </row>
    <row r="214" s="12" customFormat="1" ht="22.8" customHeight="1">
      <c r="A214" s="12"/>
      <c r="B214" s="219"/>
      <c r="C214" s="220"/>
      <c r="D214" s="221" t="s">
        <v>77</v>
      </c>
      <c r="E214" s="251" t="s">
        <v>216</v>
      </c>
      <c r="F214" s="251" t="s">
        <v>217</v>
      </c>
      <c r="G214" s="220"/>
      <c r="H214" s="220"/>
      <c r="I214" s="223"/>
      <c r="J214" s="252">
        <f>BK214</f>
        <v>0</v>
      </c>
      <c r="K214" s="220"/>
      <c r="L214" s="225"/>
      <c r="M214" s="226"/>
      <c r="N214" s="227"/>
      <c r="O214" s="227"/>
      <c r="P214" s="228">
        <f>SUM(P215:P221)</f>
        <v>0</v>
      </c>
      <c r="Q214" s="227"/>
      <c r="R214" s="228">
        <f>SUM(R215:R221)</f>
        <v>0</v>
      </c>
      <c r="S214" s="227"/>
      <c r="T214" s="229">
        <f>SUM(T215:T221)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0" t="s">
        <v>86</v>
      </c>
      <c r="AT214" s="231" t="s">
        <v>77</v>
      </c>
      <c r="AU214" s="231" t="s">
        <v>86</v>
      </c>
      <c r="AY214" s="230" t="s">
        <v>137</v>
      </c>
      <c r="BK214" s="232">
        <f>SUM(BK215:BK221)</f>
        <v>0</v>
      </c>
    </row>
    <row r="215" s="2" customFormat="1" ht="21.75" customHeight="1">
      <c r="A215" s="37"/>
      <c r="B215" s="38"/>
      <c r="C215" s="233" t="s">
        <v>346</v>
      </c>
      <c r="D215" s="233" t="s">
        <v>138</v>
      </c>
      <c r="E215" s="234" t="s">
        <v>219</v>
      </c>
      <c r="F215" s="235" t="s">
        <v>762</v>
      </c>
      <c r="G215" s="236" t="s">
        <v>221</v>
      </c>
      <c r="H215" s="237">
        <v>40.295999999999999</v>
      </c>
      <c r="I215" s="238"/>
      <c r="J215" s="239">
        <f>ROUND(I215*H215,2)</f>
        <v>0</v>
      </c>
      <c r="K215" s="240"/>
      <c r="L215" s="43"/>
      <c r="M215" s="241" t="s">
        <v>1</v>
      </c>
      <c r="N215" s="242" t="s">
        <v>43</v>
      </c>
      <c r="O215" s="90"/>
      <c r="P215" s="243">
        <f>O215*H215</f>
        <v>0</v>
      </c>
      <c r="Q215" s="243">
        <v>0</v>
      </c>
      <c r="R215" s="243">
        <f>Q215*H215</f>
        <v>0</v>
      </c>
      <c r="S215" s="243">
        <v>0</v>
      </c>
      <c r="T215" s="24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5" t="s">
        <v>136</v>
      </c>
      <c r="AT215" s="245" t="s">
        <v>138</v>
      </c>
      <c r="AU215" s="245" t="s">
        <v>88</v>
      </c>
      <c r="AY215" s="16" t="s">
        <v>137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6" t="s">
        <v>86</v>
      </c>
      <c r="BK215" s="246">
        <f>ROUND(I215*H215,2)</f>
        <v>0</v>
      </c>
      <c r="BL215" s="16" t="s">
        <v>136</v>
      </c>
      <c r="BM215" s="245" t="s">
        <v>763</v>
      </c>
    </row>
    <row r="216" s="2" customFormat="1" ht="21.75" customHeight="1">
      <c r="A216" s="37"/>
      <c r="B216" s="38"/>
      <c r="C216" s="233" t="s">
        <v>351</v>
      </c>
      <c r="D216" s="233" t="s">
        <v>138</v>
      </c>
      <c r="E216" s="234" t="s">
        <v>223</v>
      </c>
      <c r="F216" s="235" t="s">
        <v>764</v>
      </c>
      <c r="G216" s="236" t="s">
        <v>221</v>
      </c>
      <c r="H216" s="237">
        <v>40.295999999999999</v>
      </c>
      <c r="I216" s="238"/>
      <c r="J216" s="239">
        <f>ROUND(I216*H216,2)</f>
        <v>0</v>
      </c>
      <c r="K216" s="240"/>
      <c r="L216" s="43"/>
      <c r="M216" s="241" t="s">
        <v>1</v>
      </c>
      <c r="N216" s="242" t="s">
        <v>43</v>
      </c>
      <c r="O216" s="90"/>
      <c r="P216" s="243">
        <f>O216*H216</f>
        <v>0</v>
      </c>
      <c r="Q216" s="243">
        <v>0</v>
      </c>
      <c r="R216" s="243">
        <f>Q216*H216</f>
        <v>0</v>
      </c>
      <c r="S216" s="243">
        <v>0</v>
      </c>
      <c r="T216" s="24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5" t="s">
        <v>136</v>
      </c>
      <c r="AT216" s="245" t="s">
        <v>138</v>
      </c>
      <c r="AU216" s="245" t="s">
        <v>88</v>
      </c>
      <c r="AY216" s="16" t="s">
        <v>137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6" t="s">
        <v>86</v>
      </c>
      <c r="BK216" s="246">
        <f>ROUND(I216*H216,2)</f>
        <v>0</v>
      </c>
      <c r="BL216" s="16" t="s">
        <v>136</v>
      </c>
      <c r="BM216" s="245" t="s">
        <v>765</v>
      </c>
    </row>
    <row r="217" s="2" customFormat="1" ht="21.75" customHeight="1">
      <c r="A217" s="37"/>
      <c r="B217" s="38"/>
      <c r="C217" s="233" t="s">
        <v>355</v>
      </c>
      <c r="D217" s="233" t="s">
        <v>138</v>
      </c>
      <c r="E217" s="234" t="s">
        <v>228</v>
      </c>
      <c r="F217" s="235" t="s">
        <v>229</v>
      </c>
      <c r="G217" s="236" t="s">
        <v>221</v>
      </c>
      <c r="H217" s="237">
        <v>765.62400000000002</v>
      </c>
      <c r="I217" s="238"/>
      <c r="J217" s="239">
        <f>ROUND(I217*H217,2)</f>
        <v>0</v>
      </c>
      <c r="K217" s="240"/>
      <c r="L217" s="43"/>
      <c r="M217" s="241" t="s">
        <v>1</v>
      </c>
      <c r="N217" s="242" t="s">
        <v>43</v>
      </c>
      <c r="O217" s="90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136</v>
      </c>
      <c r="AT217" s="245" t="s">
        <v>138</v>
      </c>
      <c r="AU217" s="245" t="s">
        <v>88</v>
      </c>
      <c r="AY217" s="16" t="s">
        <v>137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86</v>
      </c>
      <c r="BK217" s="246">
        <f>ROUND(I217*H217,2)</f>
        <v>0</v>
      </c>
      <c r="BL217" s="16" t="s">
        <v>136</v>
      </c>
      <c r="BM217" s="245" t="s">
        <v>766</v>
      </c>
    </row>
    <row r="218" s="13" customFormat="1">
      <c r="A218" s="13"/>
      <c r="B218" s="253"/>
      <c r="C218" s="254"/>
      <c r="D218" s="247" t="s">
        <v>152</v>
      </c>
      <c r="E218" s="254"/>
      <c r="F218" s="256" t="s">
        <v>767</v>
      </c>
      <c r="G218" s="254"/>
      <c r="H218" s="257">
        <v>765.62400000000002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3" t="s">
        <v>152</v>
      </c>
      <c r="AU218" s="263" t="s">
        <v>88</v>
      </c>
      <c r="AV218" s="13" t="s">
        <v>88</v>
      </c>
      <c r="AW218" s="13" t="s">
        <v>4</v>
      </c>
      <c r="AX218" s="13" t="s">
        <v>86</v>
      </c>
      <c r="AY218" s="263" t="s">
        <v>137</v>
      </c>
    </row>
    <row r="219" s="2" customFormat="1" ht="21.75" customHeight="1">
      <c r="A219" s="37"/>
      <c r="B219" s="38"/>
      <c r="C219" s="233" t="s">
        <v>361</v>
      </c>
      <c r="D219" s="233" t="s">
        <v>138</v>
      </c>
      <c r="E219" s="234" t="s">
        <v>768</v>
      </c>
      <c r="F219" s="235" t="s">
        <v>769</v>
      </c>
      <c r="G219" s="236" t="s">
        <v>221</v>
      </c>
      <c r="H219" s="237">
        <v>20.501000000000001</v>
      </c>
      <c r="I219" s="238"/>
      <c r="J219" s="239">
        <f>ROUND(I219*H219,2)</f>
        <v>0</v>
      </c>
      <c r="K219" s="240"/>
      <c r="L219" s="43"/>
      <c r="M219" s="241" t="s">
        <v>1</v>
      </c>
      <c r="N219" s="242" t="s">
        <v>43</v>
      </c>
      <c r="O219" s="90"/>
      <c r="P219" s="243">
        <f>O219*H219</f>
        <v>0</v>
      </c>
      <c r="Q219" s="243">
        <v>0</v>
      </c>
      <c r="R219" s="243">
        <f>Q219*H219</f>
        <v>0</v>
      </c>
      <c r="S219" s="243">
        <v>0</v>
      </c>
      <c r="T219" s="24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5" t="s">
        <v>136</v>
      </c>
      <c r="AT219" s="245" t="s">
        <v>138</v>
      </c>
      <c r="AU219" s="245" t="s">
        <v>88</v>
      </c>
      <c r="AY219" s="16" t="s">
        <v>137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6" t="s">
        <v>86</v>
      </c>
      <c r="BK219" s="246">
        <f>ROUND(I219*H219,2)</f>
        <v>0</v>
      </c>
      <c r="BL219" s="16" t="s">
        <v>136</v>
      </c>
      <c r="BM219" s="245" t="s">
        <v>770</v>
      </c>
    </row>
    <row r="220" s="2" customFormat="1" ht="21.75" customHeight="1">
      <c r="A220" s="37"/>
      <c r="B220" s="38"/>
      <c r="C220" s="233" t="s">
        <v>366</v>
      </c>
      <c r="D220" s="233" t="s">
        <v>138</v>
      </c>
      <c r="E220" s="234" t="s">
        <v>249</v>
      </c>
      <c r="F220" s="235" t="s">
        <v>250</v>
      </c>
      <c r="G220" s="236" t="s">
        <v>221</v>
      </c>
      <c r="H220" s="237">
        <v>19.795000000000002</v>
      </c>
      <c r="I220" s="238"/>
      <c r="J220" s="239">
        <f>ROUND(I220*H220,2)</f>
        <v>0</v>
      </c>
      <c r="K220" s="240"/>
      <c r="L220" s="43"/>
      <c r="M220" s="241" t="s">
        <v>1</v>
      </c>
      <c r="N220" s="242" t="s">
        <v>43</v>
      </c>
      <c r="O220" s="90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5" t="s">
        <v>136</v>
      </c>
      <c r="AT220" s="245" t="s">
        <v>138</v>
      </c>
      <c r="AU220" s="245" t="s">
        <v>88</v>
      </c>
      <c r="AY220" s="16" t="s">
        <v>137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6" t="s">
        <v>86</v>
      </c>
      <c r="BK220" s="246">
        <f>ROUND(I220*H220,2)</f>
        <v>0</v>
      </c>
      <c r="BL220" s="16" t="s">
        <v>136</v>
      </c>
      <c r="BM220" s="245" t="s">
        <v>771</v>
      </c>
    </row>
    <row r="221" s="13" customFormat="1">
      <c r="A221" s="13"/>
      <c r="B221" s="253"/>
      <c r="C221" s="254"/>
      <c r="D221" s="247" t="s">
        <v>152</v>
      </c>
      <c r="E221" s="255" t="s">
        <v>1</v>
      </c>
      <c r="F221" s="256" t="s">
        <v>772</v>
      </c>
      <c r="G221" s="254"/>
      <c r="H221" s="257">
        <v>19.795000000000002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3" t="s">
        <v>152</v>
      </c>
      <c r="AU221" s="263" t="s">
        <v>88</v>
      </c>
      <c r="AV221" s="13" t="s">
        <v>88</v>
      </c>
      <c r="AW221" s="13" t="s">
        <v>34</v>
      </c>
      <c r="AX221" s="13" t="s">
        <v>86</v>
      </c>
      <c r="AY221" s="263" t="s">
        <v>137</v>
      </c>
    </row>
    <row r="222" s="12" customFormat="1" ht="22.8" customHeight="1">
      <c r="A222" s="12"/>
      <c r="B222" s="219"/>
      <c r="C222" s="220"/>
      <c r="D222" s="221" t="s">
        <v>77</v>
      </c>
      <c r="E222" s="251" t="s">
        <v>253</v>
      </c>
      <c r="F222" s="251" t="s">
        <v>254</v>
      </c>
      <c r="G222" s="220"/>
      <c r="H222" s="220"/>
      <c r="I222" s="223"/>
      <c r="J222" s="252">
        <f>BK222</f>
        <v>0</v>
      </c>
      <c r="K222" s="220"/>
      <c r="L222" s="225"/>
      <c r="M222" s="226"/>
      <c r="N222" s="227"/>
      <c r="O222" s="227"/>
      <c r="P222" s="228">
        <f>P223</f>
        <v>0</v>
      </c>
      <c r="Q222" s="227"/>
      <c r="R222" s="228">
        <f>R223</f>
        <v>0</v>
      </c>
      <c r="S222" s="227"/>
      <c r="T222" s="229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0" t="s">
        <v>86</v>
      </c>
      <c r="AT222" s="231" t="s">
        <v>77</v>
      </c>
      <c r="AU222" s="231" t="s">
        <v>86</v>
      </c>
      <c r="AY222" s="230" t="s">
        <v>137</v>
      </c>
      <c r="BK222" s="232">
        <f>BK223</f>
        <v>0</v>
      </c>
    </row>
    <row r="223" s="2" customFormat="1" ht="16.5" customHeight="1">
      <c r="A223" s="37"/>
      <c r="B223" s="38"/>
      <c r="C223" s="233" t="s">
        <v>370</v>
      </c>
      <c r="D223" s="233" t="s">
        <v>138</v>
      </c>
      <c r="E223" s="234" t="s">
        <v>256</v>
      </c>
      <c r="F223" s="235" t="s">
        <v>257</v>
      </c>
      <c r="G223" s="236" t="s">
        <v>221</v>
      </c>
      <c r="H223" s="237">
        <v>38.801000000000002</v>
      </c>
      <c r="I223" s="238"/>
      <c r="J223" s="239">
        <f>ROUND(I223*H223,2)</f>
        <v>0</v>
      </c>
      <c r="K223" s="240"/>
      <c r="L223" s="43"/>
      <c r="M223" s="241" t="s">
        <v>1</v>
      </c>
      <c r="N223" s="242" t="s">
        <v>43</v>
      </c>
      <c r="O223" s="90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136</v>
      </c>
      <c r="AT223" s="245" t="s">
        <v>138</v>
      </c>
      <c r="AU223" s="245" t="s">
        <v>88</v>
      </c>
      <c r="AY223" s="16" t="s">
        <v>137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86</v>
      </c>
      <c r="BK223" s="246">
        <f>ROUND(I223*H223,2)</f>
        <v>0</v>
      </c>
      <c r="BL223" s="16" t="s">
        <v>136</v>
      </c>
      <c r="BM223" s="245" t="s">
        <v>773</v>
      </c>
    </row>
    <row r="224" s="12" customFormat="1" ht="25.92" customHeight="1">
      <c r="A224" s="12"/>
      <c r="B224" s="219"/>
      <c r="C224" s="220"/>
      <c r="D224" s="221" t="s">
        <v>77</v>
      </c>
      <c r="E224" s="222" t="s">
        <v>259</v>
      </c>
      <c r="F224" s="222" t="s">
        <v>260</v>
      </c>
      <c r="G224" s="220"/>
      <c r="H224" s="220"/>
      <c r="I224" s="223"/>
      <c r="J224" s="224">
        <f>BK224</f>
        <v>0</v>
      </c>
      <c r="K224" s="220"/>
      <c r="L224" s="225"/>
      <c r="M224" s="226"/>
      <c r="N224" s="227"/>
      <c r="O224" s="227"/>
      <c r="P224" s="228">
        <f>P225+P229+P234+P243+P246+P252+P300+P313</f>
        <v>0</v>
      </c>
      <c r="Q224" s="227"/>
      <c r="R224" s="228">
        <f>R225+R229+R234+R243+R246+R252+R300+R313</f>
        <v>1.6488913999999997</v>
      </c>
      <c r="S224" s="227"/>
      <c r="T224" s="229">
        <f>T225+T229+T234+T243+T246+T252+T300+T313</f>
        <v>0.35991999999999996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0" t="s">
        <v>88</v>
      </c>
      <c r="AT224" s="231" t="s">
        <v>77</v>
      </c>
      <c r="AU224" s="231" t="s">
        <v>78</v>
      </c>
      <c r="AY224" s="230" t="s">
        <v>137</v>
      </c>
      <c r="BK224" s="232">
        <f>BK225+BK229+BK234+BK243+BK246+BK252+BK300+BK313</f>
        <v>0</v>
      </c>
    </row>
    <row r="225" s="12" customFormat="1" ht="22.8" customHeight="1">
      <c r="A225" s="12"/>
      <c r="B225" s="219"/>
      <c r="C225" s="220"/>
      <c r="D225" s="221" t="s">
        <v>77</v>
      </c>
      <c r="E225" s="251" t="s">
        <v>261</v>
      </c>
      <c r="F225" s="251" t="s">
        <v>774</v>
      </c>
      <c r="G225" s="220"/>
      <c r="H225" s="220"/>
      <c r="I225" s="223"/>
      <c r="J225" s="252">
        <f>BK225</f>
        <v>0</v>
      </c>
      <c r="K225" s="220"/>
      <c r="L225" s="225"/>
      <c r="M225" s="226"/>
      <c r="N225" s="227"/>
      <c r="O225" s="227"/>
      <c r="P225" s="228">
        <f>SUM(P226:P228)</f>
        <v>0</v>
      </c>
      <c r="Q225" s="227"/>
      <c r="R225" s="228">
        <f>SUM(R226:R228)</f>
        <v>0</v>
      </c>
      <c r="S225" s="227"/>
      <c r="T225" s="229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0" t="s">
        <v>88</v>
      </c>
      <c r="AT225" s="231" t="s">
        <v>77</v>
      </c>
      <c r="AU225" s="231" t="s">
        <v>86</v>
      </c>
      <c r="AY225" s="230" t="s">
        <v>137</v>
      </c>
      <c r="BK225" s="232">
        <f>SUM(BK226:BK228)</f>
        <v>0</v>
      </c>
    </row>
    <row r="226" s="2" customFormat="1" ht="55.5" customHeight="1">
      <c r="A226" s="37"/>
      <c r="B226" s="38"/>
      <c r="C226" s="233" t="s">
        <v>374</v>
      </c>
      <c r="D226" s="233" t="s">
        <v>138</v>
      </c>
      <c r="E226" s="234" t="s">
        <v>775</v>
      </c>
      <c r="F226" s="235" t="s">
        <v>776</v>
      </c>
      <c r="G226" s="236" t="s">
        <v>194</v>
      </c>
      <c r="H226" s="237">
        <v>200</v>
      </c>
      <c r="I226" s="238"/>
      <c r="J226" s="239">
        <f>ROUND(I226*H226,2)</f>
        <v>0</v>
      </c>
      <c r="K226" s="240"/>
      <c r="L226" s="43"/>
      <c r="M226" s="241" t="s">
        <v>1</v>
      </c>
      <c r="N226" s="242" t="s">
        <v>43</v>
      </c>
      <c r="O226" s="90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5" t="s">
        <v>227</v>
      </c>
      <c r="AT226" s="245" t="s">
        <v>138</v>
      </c>
      <c r="AU226" s="245" t="s">
        <v>88</v>
      </c>
      <c r="AY226" s="16" t="s">
        <v>137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6" t="s">
        <v>86</v>
      </c>
      <c r="BK226" s="246">
        <f>ROUND(I226*H226,2)</f>
        <v>0</v>
      </c>
      <c r="BL226" s="16" t="s">
        <v>227</v>
      </c>
      <c r="BM226" s="245" t="s">
        <v>777</v>
      </c>
    </row>
    <row r="227" s="2" customFormat="1" ht="16.5" customHeight="1">
      <c r="A227" s="37"/>
      <c r="B227" s="38"/>
      <c r="C227" s="233" t="s">
        <v>384</v>
      </c>
      <c r="D227" s="233" t="s">
        <v>138</v>
      </c>
      <c r="E227" s="234" t="s">
        <v>778</v>
      </c>
      <c r="F227" s="235" t="s">
        <v>779</v>
      </c>
      <c r="G227" s="236" t="s">
        <v>168</v>
      </c>
      <c r="H227" s="237">
        <v>1</v>
      </c>
      <c r="I227" s="238"/>
      <c r="J227" s="239">
        <f>ROUND(I227*H227,2)</f>
        <v>0</v>
      </c>
      <c r="K227" s="240"/>
      <c r="L227" s="43"/>
      <c r="M227" s="241" t="s">
        <v>1</v>
      </c>
      <c r="N227" s="242" t="s">
        <v>43</v>
      </c>
      <c r="O227" s="90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5" t="s">
        <v>227</v>
      </c>
      <c r="AT227" s="245" t="s">
        <v>138</v>
      </c>
      <c r="AU227" s="245" t="s">
        <v>88</v>
      </c>
      <c r="AY227" s="16" t="s">
        <v>137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6" t="s">
        <v>86</v>
      </c>
      <c r="BK227" s="246">
        <f>ROUND(I227*H227,2)</f>
        <v>0</v>
      </c>
      <c r="BL227" s="16" t="s">
        <v>227</v>
      </c>
      <c r="BM227" s="245" t="s">
        <v>780</v>
      </c>
    </row>
    <row r="228" s="2" customFormat="1" ht="16.5" customHeight="1">
      <c r="A228" s="37"/>
      <c r="B228" s="38"/>
      <c r="C228" s="233" t="s">
        <v>388</v>
      </c>
      <c r="D228" s="233" t="s">
        <v>138</v>
      </c>
      <c r="E228" s="234" t="s">
        <v>781</v>
      </c>
      <c r="F228" s="235" t="s">
        <v>782</v>
      </c>
      <c r="G228" s="236" t="s">
        <v>168</v>
      </c>
      <c r="H228" s="237">
        <v>1</v>
      </c>
      <c r="I228" s="238"/>
      <c r="J228" s="239">
        <f>ROUND(I228*H228,2)</f>
        <v>0</v>
      </c>
      <c r="K228" s="240"/>
      <c r="L228" s="43"/>
      <c r="M228" s="241" t="s">
        <v>1</v>
      </c>
      <c r="N228" s="242" t="s">
        <v>43</v>
      </c>
      <c r="O228" s="90"/>
      <c r="P228" s="243">
        <f>O228*H228</f>
        <v>0</v>
      </c>
      <c r="Q228" s="243">
        <v>0</v>
      </c>
      <c r="R228" s="243">
        <f>Q228*H228</f>
        <v>0</v>
      </c>
      <c r="S228" s="243">
        <v>0</v>
      </c>
      <c r="T228" s="24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5" t="s">
        <v>227</v>
      </c>
      <c r="AT228" s="245" t="s">
        <v>138</v>
      </c>
      <c r="AU228" s="245" t="s">
        <v>88</v>
      </c>
      <c r="AY228" s="16" t="s">
        <v>137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6" t="s">
        <v>86</v>
      </c>
      <c r="BK228" s="246">
        <f>ROUND(I228*H228,2)</f>
        <v>0</v>
      </c>
      <c r="BL228" s="16" t="s">
        <v>227</v>
      </c>
      <c r="BM228" s="245" t="s">
        <v>783</v>
      </c>
    </row>
    <row r="229" s="12" customFormat="1" ht="22.8" customHeight="1">
      <c r="A229" s="12"/>
      <c r="B229" s="219"/>
      <c r="C229" s="220"/>
      <c r="D229" s="221" t="s">
        <v>77</v>
      </c>
      <c r="E229" s="251" t="s">
        <v>280</v>
      </c>
      <c r="F229" s="251" t="s">
        <v>784</v>
      </c>
      <c r="G229" s="220"/>
      <c r="H229" s="220"/>
      <c r="I229" s="223"/>
      <c r="J229" s="252">
        <f>BK229</f>
        <v>0</v>
      </c>
      <c r="K229" s="220"/>
      <c r="L229" s="225"/>
      <c r="M229" s="226"/>
      <c r="N229" s="227"/>
      <c r="O229" s="227"/>
      <c r="P229" s="228">
        <f>SUM(P230:P233)</f>
        <v>0</v>
      </c>
      <c r="Q229" s="227"/>
      <c r="R229" s="228">
        <f>SUM(R230:R233)</f>
        <v>0.02</v>
      </c>
      <c r="S229" s="227"/>
      <c r="T229" s="229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30" t="s">
        <v>88</v>
      </c>
      <c r="AT229" s="231" t="s">
        <v>77</v>
      </c>
      <c r="AU229" s="231" t="s">
        <v>86</v>
      </c>
      <c r="AY229" s="230" t="s">
        <v>137</v>
      </c>
      <c r="BK229" s="232">
        <f>SUM(BK230:BK233)</f>
        <v>0</v>
      </c>
    </row>
    <row r="230" s="2" customFormat="1" ht="16.5" customHeight="1">
      <c r="A230" s="37"/>
      <c r="B230" s="38"/>
      <c r="C230" s="233" t="s">
        <v>392</v>
      </c>
      <c r="D230" s="233" t="s">
        <v>138</v>
      </c>
      <c r="E230" s="234" t="s">
        <v>785</v>
      </c>
      <c r="F230" s="235" t="s">
        <v>786</v>
      </c>
      <c r="G230" s="236" t="s">
        <v>168</v>
      </c>
      <c r="H230" s="237">
        <v>2</v>
      </c>
      <c r="I230" s="238"/>
      <c r="J230" s="239">
        <f>ROUND(I230*H230,2)</f>
        <v>0</v>
      </c>
      <c r="K230" s="240"/>
      <c r="L230" s="43"/>
      <c r="M230" s="241" t="s">
        <v>1</v>
      </c>
      <c r="N230" s="242" t="s">
        <v>43</v>
      </c>
      <c r="O230" s="90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5" t="s">
        <v>227</v>
      </c>
      <c r="AT230" s="245" t="s">
        <v>138</v>
      </c>
      <c r="AU230" s="245" t="s">
        <v>88</v>
      </c>
      <c r="AY230" s="16" t="s">
        <v>137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6" t="s">
        <v>86</v>
      </c>
      <c r="BK230" s="246">
        <f>ROUND(I230*H230,2)</f>
        <v>0</v>
      </c>
      <c r="BL230" s="16" t="s">
        <v>227</v>
      </c>
      <c r="BM230" s="245" t="s">
        <v>787</v>
      </c>
    </row>
    <row r="231" s="2" customFormat="1" ht="16.5" customHeight="1">
      <c r="A231" s="37"/>
      <c r="B231" s="38"/>
      <c r="C231" s="233" t="s">
        <v>397</v>
      </c>
      <c r="D231" s="233" t="s">
        <v>138</v>
      </c>
      <c r="E231" s="234" t="s">
        <v>788</v>
      </c>
      <c r="F231" s="235" t="s">
        <v>789</v>
      </c>
      <c r="G231" s="236" t="s">
        <v>162</v>
      </c>
      <c r="H231" s="237">
        <v>1</v>
      </c>
      <c r="I231" s="238"/>
      <c r="J231" s="239">
        <f>ROUND(I231*H231,2)</f>
        <v>0</v>
      </c>
      <c r="K231" s="240"/>
      <c r="L231" s="43"/>
      <c r="M231" s="241" t="s">
        <v>1</v>
      </c>
      <c r="N231" s="242" t="s">
        <v>43</v>
      </c>
      <c r="O231" s="90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5" t="s">
        <v>227</v>
      </c>
      <c r="AT231" s="245" t="s">
        <v>138</v>
      </c>
      <c r="AU231" s="245" t="s">
        <v>88</v>
      </c>
      <c r="AY231" s="16" t="s">
        <v>137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6" t="s">
        <v>86</v>
      </c>
      <c r="BK231" s="246">
        <f>ROUND(I231*H231,2)</f>
        <v>0</v>
      </c>
      <c r="BL231" s="16" t="s">
        <v>227</v>
      </c>
      <c r="BM231" s="245" t="s">
        <v>790</v>
      </c>
    </row>
    <row r="232" s="2" customFormat="1" ht="21.75" customHeight="1">
      <c r="A232" s="37"/>
      <c r="B232" s="38"/>
      <c r="C232" s="233" t="s">
        <v>404</v>
      </c>
      <c r="D232" s="233" t="s">
        <v>138</v>
      </c>
      <c r="E232" s="234" t="s">
        <v>791</v>
      </c>
      <c r="F232" s="235" t="s">
        <v>792</v>
      </c>
      <c r="G232" s="236" t="s">
        <v>686</v>
      </c>
      <c r="H232" s="237">
        <v>2</v>
      </c>
      <c r="I232" s="238"/>
      <c r="J232" s="239">
        <f>ROUND(I232*H232,2)</f>
        <v>0</v>
      </c>
      <c r="K232" s="240"/>
      <c r="L232" s="43"/>
      <c r="M232" s="241" t="s">
        <v>1</v>
      </c>
      <c r="N232" s="242" t="s">
        <v>43</v>
      </c>
      <c r="O232" s="90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5" t="s">
        <v>227</v>
      </c>
      <c r="AT232" s="245" t="s">
        <v>138</v>
      </c>
      <c r="AU232" s="245" t="s">
        <v>88</v>
      </c>
      <c r="AY232" s="16" t="s">
        <v>137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6" t="s">
        <v>86</v>
      </c>
      <c r="BK232" s="246">
        <f>ROUND(I232*H232,2)</f>
        <v>0</v>
      </c>
      <c r="BL232" s="16" t="s">
        <v>227</v>
      </c>
      <c r="BM232" s="245" t="s">
        <v>793</v>
      </c>
    </row>
    <row r="233" s="2" customFormat="1" ht="33" customHeight="1">
      <c r="A233" s="37"/>
      <c r="B233" s="38"/>
      <c r="C233" s="275" t="s">
        <v>408</v>
      </c>
      <c r="D233" s="275" t="s">
        <v>292</v>
      </c>
      <c r="E233" s="276" t="s">
        <v>794</v>
      </c>
      <c r="F233" s="277" t="s">
        <v>795</v>
      </c>
      <c r="G233" s="278" t="s">
        <v>162</v>
      </c>
      <c r="H233" s="279">
        <v>2</v>
      </c>
      <c r="I233" s="280"/>
      <c r="J233" s="281">
        <f>ROUND(I233*H233,2)</f>
        <v>0</v>
      </c>
      <c r="K233" s="282"/>
      <c r="L233" s="283"/>
      <c r="M233" s="284" t="s">
        <v>1</v>
      </c>
      <c r="N233" s="285" t="s">
        <v>43</v>
      </c>
      <c r="O233" s="90"/>
      <c r="P233" s="243">
        <f>O233*H233</f>
        <v>0</v>
      </c>
      <c r="Q233" s="243">
        <v>0.01</v>
      </c>
      <c r="R233" s="243">
        <f>Q233*H233</f>
        <v>0.02</v>
      </c>
      <c r="S233" s="243">
        <v>0</v>
      </c>
      <c r="T233" s="24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5" t="s">
        <v>796</v>
      </c>
      <c r="AT233" s="245" t="s">
        <v>292</v>
      </c>
      <c r="AU233" s="245" t="s">
        <v>88</v>
      </c>
      <c r="AY233" s="16" t="s">
        <v>137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6" t="s">
        <v>86</v>
      </c>
      <c r="BK233" s="246">
        <f>ROUND(I233*H233,2)</f>
        <v>0</v>
      </c>
      <c r="BL233" s="16" t="s">
        <v>796</v>
      </c>
      <c r="BM233" s="245" t="s">
        <v>797</v>
      </c>
    </row>
    <row r="234" s="12" customFormat="1" ht="22.8" customHeight="1">
      <c r="A234" s="12"/>
      <c r="B234" s="219"/>
      <c r="C234" s="220"/>
      <c r="D234" s="221" t="s">
        <v>77</v>
      </c>
      <c r="E234" s="251" t="s">
        <v>798</v>
      </c>
      <c r="F234" s="251" t="s">
        <v>799</v>
      </c>
      <c r="G234" s="220"/>
      <c r="H234" s="220"/>
      <c r="I234" s="223"/>
      <c r="J234" s="252">
        <f>BK234</f>
        <v>0</v>
      </c>
      <c r="K234" s="220"/>
      <c r="L234" s="225"/>
      <c r="M234" s="226"/>
      <c r="N234" s="227"/>
      <c r="O234" s="227"/>
      <c r="P234" s="228">
        <f>SUM(P235:P242)</f>
        <v>0</v>
      </c>
      <c r="Q234" s="227"/>
      <c r="R234" s="228">
        <f>SUM(R235:R242)</f>
        <v>0</v>
      </c>
      <c r="S234" s="227"/>
      <c r="T234" s="229">
        <f>SUM(T235:T242)</f>
        <v>0.029999999999999999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0" t="s">
        <v>88</v>
      </c>
      <c r="AT234" s="231" t="s">
        <v>77</v>
      </c>
      <c r="AU234" s="231" t="s">
        <v>86</v>
      </c>
      <c r="AY234" s="230" t="s">
        <v>137</v>
      </c>
      <c r="BK234" s="232">
        <f>SUM(BK235:BK242)</f>
        <v>0</v>
      </c>
    </row>
    <row r="235" s="2" customFormat="1" ht="16.5" customHeight="1">
      <c r="A235" s="37"/>
      <c r="B235" s="38"/>
      <c r="C235" s="233" t="s">
        <v>413</v>
      </c>
      <c r="D235" s="233" t="s">
        <v>138</v>
      </c>
      <c r="E235" s="234" t="s">
        <v>800</v>
      </c>
      <c r="F235" s="235" t="s">
        <v>801</v>
      </c>
      <c r="G235" s="236" t="s">
        <v>162</v>
      </c>
      <c r="H235" s="237">
        <v>4</v>
      </c>
      <c r="I235" s="238"/>
      <c r="J235" s="239">
        <f>ROUND(I235*H235,2)</f>
        <v>0</v>
      </c>
      <c r="K235" s="240"/>
      <c r="L235" s="43"/>
      <c r="M235" s="241" t="s">
        <v>1</v>
      </c>
      <c r="N235" s="242" t="s">
        <v>43</v>
      </c>
      <c r="O235" s="90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5" t="s">
        <v>266</v>
      </c>
      <c r="AT235" s="245" t="s">
        <v>138</v>
      </c>
      <c r="AU235" s="245" t="s">
        <v>88</v>
      </c>
      <c r="AY235" s="16" t="s">
        <v>137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6" t="s">
        <v>86</v>
      </c>
      <c r="BK235" s="246">
        <f>ROUND(I235*H235,2)</f>
        <v>0</v>
      </c>
      <c r="BL235" s="16" t="s">
        <v>266</v>
      </c>
      <c r="BM235" s="245" t="s">
        <v>802</v>
      </c>
    </row>
    <row r="236" s="2" customFormat="1" ht="21.75" customHeight="1">
      <c r="A236" s="37"/>
      <c r="B236" s="38"/>
      <c r="C236" s="233" t="s">
        <v>418</v>
      </c>
      <c r="D236" s="233" t="s">
        <v>138</v>
      </c>
      <c r="E236" s="234" t="s">
        <v>803</v>
      </c>
      <c r="F236" s="235" t="s">
        <v>804</v>
      </c>
      <c r="G236" s="236" t="s">
        <v>686</v>
      </c>
      <c r="H236" s="237">
        <v>4</v>
      </c>
      <c r="I236" s="238"/>
      <c r="J236" s="239">
        <f>ROUND(I236*H236,2)</f>
        <v>0</v>
      </c>
      <c r="K236" s="240"/>
      <c r="L236" s="43"/>
      <c r="M236" s="241" t="s">
        <v>1</v>
      </c>
      <c r="N236" s="242" t="s">
        <v>43</v>
      </c>
      <c r="O236" s="90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5" t="s">
        <v>266</v>
      </c>
      <c r="AT236" s="245" t="s">
        <v>138</v>
      </c>
      <c r="AU236" s="245" t="s">
        <v>88</v>
      </c>
      <c r="AY236" s="16" t="s">
        <v>137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6" t="s">
        <v>86</v>
      </c>
      <c r="BK236" s="246">
        <f>ROUND(I236*H236,2)</f>
        <v>0</v>
      </c>
      <c r="BL236" s="16" t="s">
        <v>266</v>
      </c>
      <c r="BM236" s="245" t="s">
        <v>805</v>
      </c>
    </row>
    <row r="237" s="2" customFormat="1">
      <c r="A237" s="37"/>
      <c r="B237" s="38"/>
      <c r="C237" s="39"/>
      <c r="D237" s="247" t="s">
        <v>142</v>
      </c>
      <c r="E237" s="39"/>
      <c r="F237" s="248" t="s">
        <v>806</v>
      </c>
      <c r="G237" s="39"/>
      <c r="H237" s="39"/>
      <c r="I237" s="143"/>
      <c r="J237" s="39"/>
      <c r="K237" s="39"/>
      <c r="L237" s="43"/>
      <c r="M237" s="249"/>
      <c r="N237" s="250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142</v>
      </c>
      <c r="AU237" s="16" t="s">
        <v>88</v>
      </c>
    </row>
    <row r="238" s="2" customFormat="1" ht="16.5" customHeight="1">
      <c r="A238" s="37"/>
      <c r="B238" s="38"/>
      <c r="C238" s="233" t="s">
        <v>423</v>
      </c>
      <c r="D238" s="233" t="s">
        <v>138</v>
      </c>
      <c r="E238" s="234" t="s">
        <v>807</v>
      </c>
      <c r="F238" s="235" t="s">
        <v>808</v>
      </c>
      <c r="G238" s="236" t="s">
        <v>162</v>
      </c>
      <c r="H238" s="237">
        <v>4</v>
      </c>
      <c r="I238" s="238"/>
      <c r="J238" s="239">
        <f>ROUND(I238*H238,2)</f>
        <v>0</v>
      </c>
      <c r="K238" s="240"/>
      <c r="L238" s="43"/>
      <c r="M238" s="241" t="s">
        <v>1</v>
      </c>
      <c r="N238" s="242" t="s">
        <v>43</v>
      </c>
      <c r="O238" s="90"/>
      <c r="P238" s="243">
        <f>O238*H238</f>
        <v>0</v>
      </c>
      <c r="Q238" s="243">
        <v>0</v>
      </c>
      <c r="R238" s="243">
        <f>Q238*H238</f>
        <v>0</v>
      </c>
      <c r="S238" s="243">
        <v>0.0074999999999999997</v>
      </c>
      <c r="T238" s="244">
        <f>S238*H238</f>
        <v>0.029999999999999999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5" t="s">
        <v>227</v>
      </c>
      <c r="AT238" s="245" t="s">
        <v>138</v>
      </c>
      <c r="AU238" s="245" t="s">
        <v>88</v>
      </c>
      <c r="AY238" s="16" t="s">
        <v>137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6" t="s">
        <v>86</v>
      </c>
      <c r="BK238" s="246">
        <f>ROUND(I238*H238,2)</f>
        <v>0</v>
      </c>
      <c r="BL238" s="16" t="s">
        <v>227</v>
      </c>
      <c r="BM238" s="245" t="s">
        <v>809</v>
      </c>
    </row>
    <row r="239" s="2" customFormat="1" ht="21.75" customHeight="1">
      <c r="A239" s="37"/>
      <c r="B239" s="38"/>
      <c r="C239" s="233" t="s">
        <v>428</v>
      </c>
      <c r="D239" s="233" t="s">
        <v>138</v>
      </c>
      <c r="E239" s="234" t="s">
        <v>810</v>
      </c>
      <c r="F239" s="235" t="s">
        <v>811</v>
      </c>
      <c r="G239" s="236" t="s">
        <v>686</v>
      </c>
      <c r="H239" s="237">
        <v>4</v>
      </c>
      <c r="I239" s="238"/>
      <c r="J239" s="239">
        <f>ROUND(I239*H239,2)</f>
        <v>0</v>
      </c>
      <c r="K239" s="240"/>
      <c r="L239" s="43"/>
      <c r="M239" s="241" t="s">
        <v>1</v>
      </c>
      <c r="N239" s="242" t="s">
        <v>43</v>
      </c>
      <c r="O239" s="90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5" t="s">
        <v>227</v>
      </c>
      <c r="AT239" s="245" t="s">
        <v>138</v>
      </c>
      <c r="AU239" s="245" t="s">
        <v>88</v>
      </c>
      <c r="AY239" s="16" t="s">
        <v>137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6" t="s">
        <v>86</v>
      </c>
      <c r="BK239" s="246">
        <f>ROUND(I239*H239,2)</f>
        <v>0</v>
      </c>
      <c r="BL239" s="16" t="s">
        <v>227</v>
      </c>
      <c r="BM239" s="245" t="s">
        <v>812</v>
      </c>
    </row>
    <row r="240" s="2" customFormat="1" ht="16.5" customHeight="1">
      <c r="A240" s="37"/>
      <c r="B240" s="38"/>
      <c r="C240" s="275" t="s">
        <v>433</v>
      </c>
      <c r="D240" s="275" t="s">
        <v>292</v>
      </c>
      <c r="E240" s="276" t="s">
        <v>813</v>
      </c>
      <c r="F240" s="277" t="s">
        <v>814</v>
      </c>
      <c r="G240" s="278" t="s">
        <v>686</v>
      </c>
      <c r="H240" s="279">
        <v>4</v>
      </c>
      <c r="I240" s="280"/>
      <c r="J240" s="281">
        <f>ROUND(I240*H240,2)</f>
        <v>0</v>
      </c>
      <c r="K240" s="282"/>
      <c r="L240" s="283"/>
      <c r="M240" s="284" t="s">
        <v>1</v>
      </c>
      <c r="N240" s="285" t="s">
        <v>43</v>
      </c>
      <c r="O240" s="90"/>
      <c r="P240" s="243">
        <f>O240*H240</f>
        <v>0</v>
      </c>
      <c r="Q240" s="243">
        <v>0</v>
      </c>
      <c r="R240" s="243">
        <f>Q240*H240</f>
        <v>0</v>
      </c>
      <c r="S240" s="243">
        <v>0</v>
      </c>
      <c r="T240" s="24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5" t="s">
        <v>295</v>
      </c>
      <c r="AT240" s="245" t="s">
        <v>292</v>
      </c>
      <c r="AU240" s="245" t="s">
        <v>88</v>
      </c>
      <c r="AY240" s="16" t="s">
        <v>137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6" t="s">
        <v>86</v>
      </c>
      <c r="BK240" s="246">
        <f>ROUND(I240*H240,2)</f>
        <v>0</v>
      </c>
      <c r="BL240" s="16" t="s">
        <v>227</v>
      </c>
      <c r="BM240" s="245" t="s">
        <v>815</v>
      </c>
    </row>
    <row r="241" s="2" customFormat="1">
      <c r="A241" s="37"/>
      <c r="B241" s="38"/>
      <c r="C241" s="39"/>
      <c r="D241" s="247" t="s">
        <v>142</v>
      </c>
      <c r="E241" s="39"/>
      <c r="F241" s="248" t="s">
        <v>816</v>
      </c>
      <c r="G241" s="39"/>
      <c r="H241" s="39"/>
      <c r="I241" s="143"/>
      <c r="J241" s="39"/>
      <c r="K241" s="39"/>
      <c r="L241" s="43"/>
      <c r="M241" s="249"/>
      <c r="N241" s="250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142</v>
      </c>
      <c r="AU241" s="16" t="s">
        <v>88</v>
      </c>
    </row>
    <row r="242" s="2" customFormat="1" ht="21.75" customHeight="1">
      <c r="A242" s="37"/>
      <c r="B242" s="38"/>
      <c r="C242" s="275" t="s">
        <v>437</v>
      </c>
      <c r="D242" s="275" t="s">
        <v>292</v>
      </c>
      <c r="E242" s="276" t="s">
        <v>817</v>
      </c>
      <c r="F242" s="277" t="s">
        <v>818</v>
      </c>
      <c r="G242" s="278" t="s">
        <v>686</v>
      </c>
      <c r="H242" s="279">
        <v>4</v>
      </c>
      <c r="I242" s="280"/>
      <c r="J242" s="281">
        <f>ROUND(I242*H242,2)</f>
        <v>0</v>
      </c>
      <c r="K242" s="282"/>
      <c r="L242" s="283"/>
      <c r="M242" s="284" t="s">
        <v>1</v>
      </c>
      <c r="N242" s="285" t="s">
        <v>43</v>
      </c>
      <c r="O242" s="90"/>
      <c r="P242" s="243">
        <f>O242*H242</f>
        <v>0</v>
      </c>
      <c r="Q242" s="243">
        <v>0</v>
      </c>
      <c r="R242" s="243">
        <f>Q242*H242</f>
        <v>0</v>
      </c>
      <c r="S242" s="243">
        <v>0</v>
      </c>
      <c r="T242" s="24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5" t="s">
        <v>295</v>
      </c>
      <c r="AT242" s="245" t="s">
        <v>292</v>
      </c>
      <c r="AU242" s="245" t="s">
        <v>88</v>
      </c>
      <c r="AY242" s="16" t="s">
        <v>137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6" t="s">
        <v>86</v>
      </c>
      <c r="BK242" s="246">
        <f>ROUND(I242*H242,2)</f>
        <v>0</v>
      </c>
      <c r="BL242" s="16" t="s">
        <v>227</v>
      </c>
      <c r="BM242" s="245" t="s">
        <v>819</v>
      </c>
    </row>
    <row r="243" s="12" customFormat="1" ht="22.8" customHeight="1">
      <c r="A243" s="12"/>
      <c r="B243" s="219"/>
      <c r="C243" s="220"/>
      <c r="D243" s="221" t="s">
        <v>77</v>
      </c>
      <c r="E243" s="251" t="s">
        <v>820</v>
      </c>
      <c r="F243" s="251" t="s">
        <v>821</v>
      </c>
      <c r="G243" s="220"/>
      <c r="H243" s="220"/>
      <c r="I243" s="223"/>
      <c r="J243" s="252">
        <f>BK243</f>
        <v>0</v>
      </c>
      <c r="K243" s="220"/>
      <c r="L243" s="225"/>
      <c r="M243" s="226"/>
      <c r="N243" s="227"/>
      <c r="O243" s="227"/>
      <c r="P243" s="228">
        <f>SUM(P244:P245)</f>
        <v>0</v>
      </c>
      <c r="Q243" s="227"/>
      <c r="R243" s="228">
        <f>SUM(R244:R245)</f>
        <v>0</v>
      </c>
      <c r="S243" s="227"/>
      <c r="T243" s="229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0" t="s">
        <v>88</v>
      </c>
      <c r="AT243" s="231" t="s">
        <v>77</v>
      </c>
      <c r="AU243" s="231" t="s">
        <v>86</v>
      </c>
      <c r="AY243" s="230" t="s">
        <v>137</v>
      </c>
      <c r="BK243" s="232">
        <f>SUM(BK244:BK245)</f>
        <v>0</v>
      </c>
    </row>
    <row r="244" s="2" customFormat="1" ht="21.75" customHeight="1">
      <c r="A244" s="37"/>
      <c r="B244" s="38"/>
      <c r="C244" s="233" t="s">
        <v>442</v>
      </c>
      <c r="D244" s="233" t="s">
        <v>138</v>
      </c>
      <c r="E244" s="234" t="s">
        <v>822</v>
      </c>
      <c r="F244" s="235" t="s">
        <v>823</v>
      </c>
      <c r="G244" s="236" t="s">
        <v>162</v>
      </c>
      <c r="H244" s="237">
        <v>1</v>
      </c>
      <c r="I244" s="238"/>
      <c r="J244" s="239">
        <f>ROUND(I244*H244,2)</f>
        <v>0</v>
      </c>
      <c r="K244" s="240"/>
      <c r="L244" s="43"/>
      <c r="M244" s="241" t="s">
        <v>1</v>
      </c>
      <c r="N244" s="242" t="s">
        <v>43</v>
      </c>
      <c r="O244" s="90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5" t="s">
        <v>227</v>
      </c>
      <c r="AT244" s="245" t="s">
        <v>138</v>
      </c>
      <c r="AU244" s="245" t="s">
        <v>88</v>
      </c>
      <c r="AY244" s="16" t="s">
        <v>137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6" t="s">
        <v>86</v>
      </c>
      <c r="BK244" s="246">
        <f>ROUND(I244*H244,2)</f>
        <v>0</v>
      </c>
      <c r="BL244" s="16" t="s">
        <v>227</v>
      </c>
      <c r="BM244" s="245" t="s">
        <v>824</v>
      </c>
    </row>
    <row r="245" s="2" customFormat="1" ht="21.75" customHeight="1">
      <c r="A245" s="37"/>
      <c r="B245" s="38"/>
      <c r="C245" s="233" t="s">
        <v>446</v>
      </c>
      <c r="D245" s="233" t="s">
        <v>138</v>
      </c>
      <c r="E245" s="234" t="s">
        <v>825</v>
      </c>
      <c r="F245" s="235" t="s">
        <v>826</v>
      </c>
      <c r="G245" s="236" t="s">
        <v>400</v>
      </c>
      <c r="H245" s="286"/>
      <c r="I245" s="238"/>
      <c r="J245" s="239">
        <f>ROUND(I245*H245,2)</f>
        <v>0</v>
      </c>
      <c r="K245" s="240"/>
      <c r="L245" s="43"/>
      <c r="M245" s="241" t="s">
        <v>1</v>
      </c>
      <c r="N245" s="242" t="s">
        <v>43</v>
      </c>
      <c r="O245" s="90"/>
      <c r="P245" s="243">
        <f>O245*H245</f>
        <v>0</v>
      </c>
      <c r="Q245" s="243">
        <v>0</v>
      </c>
      <c r="R245" s="243">
        <f>Q245*H245</f>
        <v>0</v>
      </c>
      <c r="S245" s="243">
        <v>0</v>
      </c>
      <c r="T245" s="24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45" t="s">
        <v>227</v>
      </c>
      <c r="AT245" s="245" t="s">
        <v>138</v>
      </c>
      <c r="AU245" s="245" t="s">
        <v>88</v>
      </c>
      <c r="AY245" s="16" t="s">
        <v>137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6" t="s">
        <v>86</v>
      </c>
      <c r="BK245" s="246">
        <f>ROUND(I245*H245,2)</f>
        <v>0</v>
      </c>
      <c r="BL245" s="16" t="s">
        <v>227</v>
      </c>
      <c r="BM245" s="245" t="s">
        <v>827</v>
      </c>
    </row>
    <row r="246" s="12" customFormat="1" ht="22.8" customHeight="1">
      <c r="A246" s="12"/>
      <c r="B246" s="219"/>
      <c r="C246" s="220"/>
      <c r="D246" s="221" t="s">
        <v>77</v>
      </c>
      <c r="E246" s="251" t="s">
        <v>402</v>
      </c>
      <c r="F246" s="251" t="s">
        <v>403</v>
      </c>
      <c r="G246" s="220"/>
      <c r="H246" s="220"/>
      <c r="I246" s="223"/>
      <c r="J246" s="252">
        <f>BK246</f>
        <v>0</v>
      </c>
      <c r="K246" s="220"/>
      <c r="L246" s="225"/>
      <c r="M246" s="226"/>
      <c r="N246" s="227"/>
      <c r="O246" s="227"/>
      <c r="P246" s="228">
        <f>SUM(P247:P251)</f>
        <v>0</v>
      </c>
      <c r="Q246" s="227"/>
      <c r="R246" s="228">
        <f>SUM(R247:R251)</f>
        <v>0.15164000000000003</v>
      </c>
      <c r="S246" s="227"/>
      <c r="T246" s="229">
        <f>SUM(T247:T251)</f>
        <v>0.26791999999999999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0" t="s">
        <v>88</v>
      </c>
      <c r="AT246" s="231" t="s">
        <v>77</v>
      </c>
      <c r="AU246" s="231" t="s">
        <v>86</v>
      </c>
      <c r="AY246" s="230" t="s">
        <v>137</v>
      </c>
      <c r="BK246" s="232">
        <f>SUM(BK247:BK251)</f>
        <v>0</v>
      </c>
    </row>
    <row r="247" s="2" customFormat="1" ht="16.5" customHeight="1">
      <c r="A247" s="37"/>
      <c r="B247" s="38"/>
      <c r="C247" s="233" t="s">
        <v>455</v>
      </c>
      <c r="D247" s="233" t="s">
        <v>138</v>
      </c>
      <c r="E247" s="234" t="s">
        <v>828</v>
      </c>
      <c r="F247" s="235" t="s">
        <v>829</v>
      </c>
      <c r="G247" s="236" t="s">
        <v>194</v>
      </c>
      <c r="H247" s="237">
        <v>68</v>
      </c>
      <c r="I247" s="238"/>
      <c r="J247" s="239">
        <f>ROUND(I247*H247,2)</f>
        <v>0</v>
      </c>
      <c r="K247" s="240"/>
      <c r="L247" s="43"/>
      <c r="M247" s="241" t="s">
        <v>1</v>
      </c>
      <c r="N247" s="242" t="s">
        <v>43</v>
      </c>
      <c r="O247" s="90"/>
      <c r="P247" s="243">
        <f>O247*H247</f>
        <v>0</v>
      </c>
      <c r="Q247" s="243">
        <v>0</v>
      </c>
      <c r="R247" s="243">
        <f>Q247*H247</f>
        <v>0</v>
      </c>
      <c r="S247" s="243">
        <v>0.0039399999999999999</v>
      </c>
      <c r="T247" s="244">
        <f>S247*H247</f>
        <v>0.26791999999999999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45" t="s">
        <v>227</v>
      </c>
      <c r="AT247" s="245" t="s">
        <v>138</v>
      </c>
      <c r="AU247" s="245" t="s">
        <v>88</v>
      </c>
      <c r="AY247" s="16" t="s">
        <v>137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6" t="s">
        <v>86</v>
      </c>
      <c r="BK247" s="246">
        <f>ROUND(I247*H247,2)</f>
        <v>0</v>
      </c>
      <c r="BL247" s="16" t="s">
        <v>227</v>
      </c>
      <c r="BM247" s="245" t="s">
        <v>830</v>
      </c>
    </row>
    <row r="248" s="2" customFormat="1">
      <c r="A248" s="37"/>
      <c r="B248" s="38"/>
      <c r="C248" s="39"/>
      <c r="D248" s="247" t="s">
        <v>142</v>
      </c>
      <c r="E248" s="39"/>
      <c r="F248" s="248" t="s">
        <v>831</v>
      </c>
      <c r="G248" s="39"/>
      <c r="H248" s="39"/>
      <c r="I248" s="143"/>
      <c r="J248" s="39"/>
      <c r="K248" s="39"/>
      <c r="L248" s="43"/>
      <c r="M248" s="249"/>
      <c r="N248" s="250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142</v>
      </c>
      <c r="AU248" s="16" t="s">
        <v>88</v>
      </c>
    </row>
    <row r="249" s="13" customFormat="1">
      <c r="A249" s="13"/>
      <c r="B249" s="253"/>
      <c r="C249" s="254"/>
      <c r="D249" s="247" t="s">
        <v>152</v>
      </c>
      <c r="E249" s="255" t="s">
        <v>1</v>
      </c>
      <c r="F249" s="256" t="s">
        <v>832</v>
      </c>
      <c r="G249" s="254"/>
      <c r="H249" s="257">
        <v>68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3" t="s">
        <v>152</v>
      </c>
      <c r="AU249" s="263" t="s">
        <v>88</v>
      </c>
      <c r="AV249" s="13" t="s">
        <v>88</v>
      </c>
      <c r="AW249" s="13" t="s">
        <v>34</v>
      </c>
      <c r="AX249" s="13" t="s">
        <v>86</v>
      </c>
      <c r="AY249" s="263" t="s">
        <v>137</v>
      </c>
    </row>
    <row r="250" s="2" customFormat="1" ht="33" customHeight="1">
      <c r="A250" s="37"/>
      <c r="B250" s="38"/>
      <c r="C250" s="233" t="s">
        <v>459</v>
      </c>
      <c r="D250" s="233" t="s">
        <v>138</v>
      </c>
      <c r="E250" s="234" t="s">
        <v>833</v>
      </c>
      <c r="F250" s="235" t="s">
        <v>834</v>
      </c>
      <c r="G250" s="236" t="s">
        <v>194</v>
      </c>
      <c r="H250" s="237">
        <v>68</v>
      </c>
      <c r="I250" s="238"/>
      <c r="J250" s="239">
        <f>ROUND(I250*H250,2)</f>
        <v>0</v>
      </c>
      <c r="K250" s="240"/>
      <c r="L250" s="43"/>
      <c r="M250" s="241" t="s">
        <v>1</v>
      </c>
      <c r="N250" s="242" t="s">
        <v>43</v>
      </c>
      <c r="O250" s="90"/>
      <c r="P250" s="243">
        <f>O250*H250</f>
        <v>0</v>
      </c>
      <c r="Q250" s="243">
        <v>0.0022300000000000002</v>
      </c>
      <c r="R250" s="243">
        <f>Q250*H250</f>
        <v>0.15164000000000003</v>
      </c>
      <c r="S250" s="243">
        <v>0</v>
      </c>
      <c r="T250" s="24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5" t="s">
        <v>227</v>
      </c>
      <c r="AT250" s="245" t="s">
        <v>138</v>
      </c>
      <c r="AU250" s="245" t="s">
        <v>88</v>
      </c>
      <c r="AY250" s="16" t="s">
        <v>137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6" t="s">
        <v>86</v>
      </c>
      <c r="BK250" s="246">
        <f>ROUND(I250*H250,2)</f>
        <v>0</v>
      </c>
      <c r="BL250" s="16" t="s">
        <v>227</v>
      </c>
      <c r="BM250" s="245" t="s">
        <v>835</v>
      </c>
    </row>
    <row r="251" s="2" customFormat="1" ht="21.75" customHeight="1">
      <c r="A251" s="37"/>
      <c r="B251" s="38"/>
      <c r="C251" s="233" t="s">
        <v>463</v>
      </c>
      <c r="D251" s="233" t="s">
        <v>138</v>
      </c>
      <c r="E251" s="234" t="s">
        <v>553</v>
      </c>
      <c r="F251" s="235" t="s">
        <v>554</v>
      </c>
      <c r="G251" s="236" t="s">
        <v>400</v>
      </c>
      <c r="H251" s="286"/>
      <c r="I251" s="238"/>
      <c r="J251" s="239">
        <f>ROUND(I251*H251,2)</f>
        <v>0</v>
      </c>
      <c r="K251" s="240"/>
      <c r="L251" s="43"/>
      <c r="M251" s="241" t="s">
        <v>1</v>
      </c>
      <c r="N251" s="242" t="s">
        <v>43</v>
      </c>
      <c r="O251" s="90"/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5" t="s">
        <v>227</v>
      </c>
      <c r="AT251" s="245" t="s">
        <v>138</v>
      </c>
      <c r="AU251" s="245" t="s">
        <v>88</v>
      </c>
      <c r="AY251" s="16" t="s">
        <v>137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6" t="s">
        <v>86</v>
      </c>
      <c r="BK251" s="246">
        <f>ROUND(I251*H251,2)</f>
        <v>0</v>
      </c>
      <c r="BL251" s="16" t="s">
        <v>227</v>
      </c>
      <c r="BM251" s="245" t="s">
        <v>836</v>
      </c>
    </row>
    <row r="252" s="12" customFormat="1" ht="22.8" customHeight="1">
      <c r="A252" s="12"/>
      <c r="B252" s="219"/>
      <c r="C252" s="220"/>
      <c r="D252" s="221" t="s">
        <v>77</v>
      </c>
      <c r="E252" s="251" t="s">
        <v>837</v>
      </c>
      <c r="F252" s="251" t="s">
        <v>838</v>
      </c>
      <c r="G252" s="220"/>
      <c r="H252" s="220"/>
      <c r="I252" s="223"/>
      <c r="J252" s="252">
        <f>BK252</f>
        <v>0</v>
      </c>
      <c r="K252" s="220"/>
      <c r="L252" s="225"/>
      <c r="M252" s="226"/>
      <c r="N252" s="227"/>
      <c r="O252" s="227"/>
      <c r="P252" s="228">
        <f>SUM(P253:P299)</f>
        <v>0</v>
      </c>
      <c r="Q252" s="227"/>
      <c r="R252" s="228">
        <f>SUM(R253:R299)</f>
        <v>0.08446999999999999</v>
      </c>
      <c r="S252" s="227"/>
      <c r="T252" s="229">
        <f>SUM(T253:T299)</f>
        <v>0.012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30" t="s">
        <v>88</v>
      </c>
      <c r="AT252" s="231" t="s">
        <v>77</v>
      </c>
      <c r="AU252" s="231" t="s">
        <v>86</v>
      </c>
      <c r="AY252" s="230" t="s">
        <v>137</v>
      </c>
      <c r="BK252" s="232">
        <f>SUM(BK253:BK299)</f>
        <v>0</v>
      </c>
    </row>
    <row r="253" s="2" customFormat="1" ht="55.5" customHeight="1">
      <c r="A253" s="37"/>
      <c r="B253" s="38"/>
      <c r="C253" s="233" t="s">
        <v>467</v>
      </c>
      <c r="D253" s="233" t="s">
        <v>138</v>
      </c>
      <c r="E253" s="234" t="s">
        <v>839</v>
      </c>
      <c r="F253" s="235" t="s">
        <v>840</v>
      </c>
      <c r="G253" s="236" t="s">
        <v>162</v>
      </c>
      <c r="H253" s="237">
        <v>1</v>
      </c>
      <c r="I253" s="238"/>
      <c r="J253" s="239">
        <f>ROUND(I253*H253,2)</f>
        <v>0</v>
      </c>
      <c r="K253" s="240"/>
      <c r="L253" s="43"/>
      <c r="M253" s="241" t="s">
        <v>1</v>
      </c>
      <c r="N253" s="242" t="s">
        <v>43</v>
      </c>
      <c r="O253" s="90"/>
      <c r="P253" s="243">
        <f>O253*H253</f>
        <v>0</v>
      </c>
      <c r="Q253" s="243">
        <v>0.00025999999999999998</v>
      </c>
      <c r="R253" s="243">
        <f>Q253*H253</f>
        <v>0.00025999999999999998</v>
      </c>
      <c r="S253" s="243">
        <v>0</v>
      </c>
      <c r="T253" s="24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45" t="s">
        <v>227</v>
      </c>
      <c r="AT253" s="245" t="s">
        <v>138</v>
      </c>
      <c r="AU253" s="245" t="s">
        <v>88</v>
      </c>
      <c r="AY253" s="16" t="s">
        <v>137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6" t="s">
        <v>86</v>
      </c>
      <c r="BK253" s="246">
        <f>ROUND(I253*H253,2)</f>
        <v>0</v>
      </c>
      <c r="BL253" s="16" t="s">
        <v>227</v>
      </c>
      <c r="BM253" s="245" t="s">
        <v>841</v>
      </c>
    </row>
    <row r="254" s="2" customFormat="1">
      <c r="A254" s="37"/>
      <c r="B254" s="38"/>
      <c r="C254" s="39"/>
      <c r="D254" s="247" t="s">
        <v>142</v>
      </c>
      <c r="E254" s="39"/>
      <c r="F254" s="248" t="s">
        <v>842</v>
      </c>
      <c r="G254" s="39"/>
      <c r="H254" s="39"/>
      <c r="I254" s="143"/>
      <c r="J254" s="39"/>
      <c r="K254" s="39"/>
      <c r="L254" s="43"/>
      <c r="M254" s="249"/>
      <c r="N254" s="250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142</v>
      </c>
      <c r="AU254" s="16" t="s">
        <v>88</v>
      </c>
    </row>
    <row r="255" s="13" customFormat="1">
      <c r="A255" s="13"/>
      <c r="B255" s="253"/>
      <c r="C255" s="254"/>
      <c r="D255" s="247" t="s">
        <v>152</v>
      </c>
      <c r="E255" s="255" t="s">
        <v>1</v>
      </c>
      <c r="F255" s="256" t="s">
        <v>843</v>
      </c>
      <c r="G255" s="254"/>
      <c r="H255" s="257">
        <v>1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3" t="s">
        <v>152</v>
      </c>
      <c r="AU255" s="263" t="s">
        <v>88</v>
      </c>
      <c r="AV255" s="13" t="s">
        <v>88</v>
      </c>
      <c r="AW255" s="13" t="s">
        <v>34</v>
      </c>
      <c r="AX255" s="13" t="s">
        <v>86</v>
      </c>
      <c r="AY255" s="263" t="s">
        <v>137</v>
      </c>
    </row>
    <row r="256" s="2" customFormat="1" ht="55.5" customHeight="1">
      <c r="A256" s="37"/>
      <c r="B256" s="38"/>
      <c r="C256" s="233" t="s">
        <v>474</v>
      </c>
      <c r="D256" s="233" t="s">
        <v>138</v>
      </c>
      <c r="E256" s="234" t="s">
        <v>844</v>
      </c>
      <c r="F256" s="235" t="s">
        <v>845</v>
      </c>
      <c r="G256" s="236" t="s">
        <v>162</v>
      </c>
      <c r="H256" s="237">
        <v>22</v>
      </c>
      <c r="I256" s="238"/>
      <c r="J256" s="239">
        <f>ROUND(I256*H256,2)</f>
        <v>0</v>
      </c>
      <c r="K256" s="240"/>
      <c r="L256" s="43"/>
      <c r="M256" s="241" t="s">
        <v>1</v>
      </c>
      <c r="N256" s="242" t="s">
        <v>43</v>
      </c>
      <c r="O256" s="90"/>
      <c r="P256" s="243">
        <f>O256*H256</f>
        <v>0</v>
      </c>
      <c r="Q256" s="243">
        <v>0.00025999999999999998</v>
      </c>
      <c r="R256" s="243">
        <f>Q256*H256</f>
        <v>0.0057199999999999994</v>
      </c>
      <c r="S256" s="243">
        <v>0</v>
      </c>
      <c r="T256" s="24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45" t="s">
        <v>227</v>
      </c>
      <c r="AT256" s="245" t="s">
        <v>138</v>
      </c>
      <c r="AU256" s="245" t="s">
        <v>88</v>
      </c>
      <c r="AY256" s="16" t="s">
        <v>137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16" t="s">
        <v>86</v>
      </c>
      <c r="BK256" s="246">
        <f>ROUND(I256*H256,2)</f>
        <v>0</v>
      </c>
      <c r="BL256" s="16" t="s">
        <v>227</v>
      </c>
      <c r="BM256" s="245" t="s">
        <v>846</v>
      </c>
    </row>
    <row r="257" s="2" customFormat="1">
      <c r="A257" s="37"/>
      <c r="B257" s="38"/>
      <c r="C257" s="39"/>
      <c r="D257" s="247" t="s">
        <v>142</v>
      </c>
      <c r="E257" s="39"/>
      <c r="F257" s="248" t="s">
        <v>842</v>
      </c>
      <c r="G257" s="39"/>
      <c r="H257" s="39"/>
      <c r="I257" s="143"/>
      <c r="J257" s="39"/>
      <c r="K257" s="39"/>
      <c r="L257" s="43"/>
      <c r="M257" s="249"/>
      <c r="N257" s="250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142</v>
      </c>
      <c r="AU257" s="16" t="s">
        <v>88</v>
      </c>
    </row>
    <row r="258" s="13" customFormat="1">
      <c r="A258" s="13"/>
      <c r="B258" s="253"/>
      <c r="C258" s="254"/>
      <c r="D258" s="247" t="s">
        <v>152</v>
      </c>
      <c r="E258" s="255" t="s">
        <v>1</v>
      </c>
      <c r="F258" s="256" t="s">
        <v>847</v>
      </c>
      <c r="G258" s="254"/>
      <c r="H258" s="257">
        <v>22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3" t="s">
        <v>152</v>
      </c>
      <c r="AU258" s="263" t="s">
        <v>88</v>
      </c>
      <c r="AV258" s="13" t="s">
        <v>88</v>
      </c>
      <c r="AW258" s="13" t="s">
        <v>34</v>
      </c>
      <c r="AX258" s="13" t="s">
        <v>86</v>
      </c>
      <c r="AY258" s="263" t="s">
        <v>137</v>
      </c>
    </row>
    <row r="259" s="2" customFormat="1" ht="55.5" customHeight="1">
      <c r="A259" s="37"/>
      <c r="B259" s="38"/>
      <c r="C259" s="233" t="s">
        <v>478</v>
      </c>
      <c r="D259" s="233" t="s">
        <v>138</v>
      </c>
      <c r="E259" s="234" t="s">
        <v>848</v>
      </c>
      <c r="F259" s="235" t="s">
        <v>849</v>
      </c>
      <c r="G259" s="236" t="s">
        <v>162</v>
      </c>
      <c r="H259" s="237">
        <v>2</v>
      </c>
      <c r="I259" s="238"/>
      <c r="J259" s="239">
        <f>ROUND(I259*H259,2)</f>
        <v>0</v>
      </c>
      <c r="K259" s="240"/>
      <c r="L259" s="43"/>
      <c r="M259" s="241" t="s">
        <v>1</v>
      </c>
      <c r="N259" s="242" t="s">
        <v>43</v>
      </c>
      <c r="O259" s="90"/>
      <c r="P259" s="243">
        <f>O259*H259</f>
        <v>0</v>
      </c>
      <c r="Q259" s="243">
        <v>0.00025999999999999998</v>
      </c>
      <c r="R259" s="243">
        <f>Q259*H259</f>
        <v>0.00051999999999999995</v>
      </c>
      <c r="S259" s="243">
        <v>0</v>
      </c>
      <c r="T259" s="24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5" t="s">
        <v>227</v>
      </c>
      <c r="AT259" s="245" t="s">
        <v>138</v>
      </c>
      <c r="AU259" s="245" t="s">
        <v>88</v>
      </c>
      <c r="AY259" s="16" t="s">
        <v>137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6" t="s">
        <v>86</v>
      </c>
      <c r="BK259" s="246">
        <f>ROUND(I259*H259,2)</f>
        <v>0</v>
      </c>
      <c r="BL259" s="16" t="s">
        <v>227</v>
      </c>
      <c r="BM259" s="245" t="s">
        <v>850</v>
      </c>
    </row>
    <row r="260" s="2" customFormat="1">
      <c r="A260" s="37"/>
      <c r="B260" s="38"/>
      <c r="C260" s="39"/>
      <c r="D260" s="247" t="s">
        <v>142</v>
      </c>
      <c r="E260" s="39"/>
      <c r="F260" s="248" t="s">
        <v>842</v>
      </c>
      <c r="G260" s="39"/>
      <c r="H260" s="39"/>
      <c r="I260" s="143"/>
      <c r="J260" s="39"/>
      <c r="K260" s="39"/>
      <c r="L260" s="43"/>
      <c r="M260" s="249"/>
      <c r="N260" s="250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142</v>
      </c>
      <c r="AU260" s="16" t="s">
        <v>88</v>
      </c>
    </row>
    <row r="261" s="13" customFormat="1">
      <c r="A261" s="13"/>
      <c r="B261" s="253"/>
      <c r="C261" s="254"/>
      <c r="D261" s="247" t="s">
        <v>152</v>
      </c>
      <c r="E261" s="255" t="s">
        <v>1</v>
      </c>
      <c r="F261" s="256" t="s">
        <v>851</v>
      </c>
      <c r="G261" s="254"/>
      <c r="H261" s="257">
        <v>2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3" t="s">
        <v>152</v>
      </c>
      <c r="AU261" s="263" t="s">
        <v>88</v>
      </c>
      <c r="AV261" s="13" t="s">
        <v>88</v>
      </c>
      <c r="AW261" s="13" t="s">
        <v>34</v>
      </c>
      <c r="AX261" s="13" t="s">
        <v>86</v>
      </c>
      <c r="AY261" s="263" t="s">
        <v>137</v>
      </c>
    </row>
    <row r="262" s="2" customFormat="1" ht="55.5" customHeight="1">
      <c r="A262" s="37"/>
      <c r="B262" s="38"/>
      <c r="C262" s="233" t="s">
        <v>266</v>
      </c>
      <c r="D262" s="233" t="s">
        <v>138</v>
      </c>
      <c r="E262" s="234" t="s">
        <v>852</v>
      </c>
      <c r="F262" s="235" t="s">
        <v>853</v>
      </c>
      <c r="G262" s="236" t="s">
        <v>162</v>
      </c>
      <c r="H262" s="237">
        <v>2</v>
      </c>
      <c r="I262" s="238"/>
      <c r="J262" s="239">
        <f>ROUND(I262*H262,2)</f>
        <v>0</v>
      </c>
      <c r="K262" s="240"/>
      <c r="L262" s="43"/>
      <c r="M262" s="241" t="s">
        <v>1</v>
      </c>
      <c r="N262" s="242" t="s">
        <v>43</v>
      </c>
      <c r="O262" s="90"/>
      <c r="P262" s="243">
        <f>O262*H262</f>
        <v>0</v>
      </c>
      <c r="Q262" s="243">
        <v>0.00025999999999999998</v>
      </c>
      <c r="R262" s="243">
        <f>Q262*H262</f>
        <v>0.00051999999999999995</v>
      </c>
      <c r="S262" s="243">
        <v>0</v>
      </c>
      <c r="T262" s="24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5" t="s">
        <v>227</v>
      </c>
      <c r="AT262" s="245" t="s">
        <v>138</v>
      </c>
      <c r="AU262" s="245" t="s">
        <v>88</v>
      </c>
      <c r="AY262" s="16" t="s">
        <v>137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6" t="s">
        <v>86</v>
      </c>
      <c r="BK262" s="246">
        <f>ROUND(I262*H262,2)</f>
        <v>0</v>
      </c>
      <c r="BL262" s="16" t="s">
        <v>227</v>
      </c>
      <c r="BM262" s="245" t="s">
        <v>854</v>
      </c>
    </row>
    <row r="263" s="2" customFormat="1">
      <c r="A263" s="37"/>
      <c r="B263" s="38"/>
      <c r="C263" s="39"/>
      <c r="D263" s="247" t="s">
        <v>142</v>
      </c>
      <c r="E263" s="39"/>
      <c r="F263" s="248" t="s">
        <v>842</v>
      </c>
      <c r="G263" s="39"/>
      <c r="H263" s="39"/>
      <c r="I263" s="143"/>
      <c r="J263" s="39"/>
      <c r="K263" s="39"/>
      <c r="L263" s="43"/>
      <c r="M263" s="249"/>
      <c r="N263" s="250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142</v>
      </c>
      <c r="AU263" s="16" t="s">
        <v>88</v>
      </c>
    </row>
    <row r="264" s="13" customFormat="1">
      <c r="A264" s="13"/>
      <c r="B264" s="253"/>
      <c r="C264" s="254"/>
      <c r="D264" s="247" t="s">
        <v>152</v>
      </c>
      <c r="E264" s="255" t="s">
        <v>1</v>
      </c>
      <c r="F264" s="256" t="s">
        <v>851</v>
      </c>
      <c r="G264" s="254"/>
      <c r="H264" s="257">
        <v>2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3" t="s">
        <v>152</v>
      </c>
      <c r="AU264" s="263" t="s">
        <v>88</v>
      </c>
      <c r="AV264" s="13" t="s">
        <v>88</v>
      </c>
      <c r="AW264" s="13" t="s">
        <v>34</v>
      </c>
      <c r="AX264" s="13" t="s">
        <v>86</v>
      </c>
      <c r="AY264" s="263" t="s">
        <v>137</v>
      </c>
    </row>
    <row r="265" s="2" customFormat="1" ht="55.5" customHeight="1">
      <c r="A265" s="37"/>
      <c r="B265" s="38"/>
      <c r="C265" s="233" t="s">
        <v>488</v>
      </c>
      <c r="D265" s="233" t="s">
        <v>138</v>
      </c>
      <c r="E265" s="234" t="s">
        <v>855</v>
      </c>
      <c r="F265" s="235" t="s">
        <v>856</v>
      </c>
      <c r="G265" s="236" t="s">
        <v>162</v>
      </c>
      <c r="H265" s="237">
        <v>28</v>
      </c>
      <c r="I265" s="238"/>
      <c r="J265" s="239">
        <f>ROUND(I265*H265,2)</f>
        <v>0</v>
      </c>
      <c r="K265" s="240"/>
      <c r="L265" s="43"/>
      <c r="M265" s="241" t="s">
        <v>1</v>
      </c>
      <c r="N265" s="242" t="s">
        <v>43</v>
      </c>
      <c r="O265" s="90"/>
      <c r="P265" s="243">
        <f>O265*H265</f>
        <v>0</v>
      </c>
      <c r="Q265" s="243">
        <v>0.00025999999999999998</v>
      </c>
      <c r="R265" s="243">
        <f>Q265*H265</f>
        <v>0.0072799999999999991</v>
      </c>
      <c r="S265" s="243">
        <v>0</v>
      </c>
      <c r="T265" s="24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5" t="s">
        <v>227</v>
      </c>
      <c r="AT265" s="245" t="s">
        <v>138</v>
      </c>
      <c r="AU265" s="245" t="s">
        <v>88</v>
      </c>
      <c r="AY265" s="16" t="s">
        <v>137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6" t="s">
        <v>86</v>
      </c>
      <c r="BK265" s="246">
        <f>ROUND(I265*H265,2)</f>
        <v>0</v>
      </c>
      <c r="BL265" s="16" t="s">
        <v>227</v>
      </c>
      <c r="BM265" s="245" t="s">
        <v>857</v>
      </c>
    </row>
    <row r="266" s="2" customFormat="1">
      <c r="A266" s="37"/>
      <c r="B266" s="38"/>
      <c r="C266" s="39"/>
      <c r="D266" s="247" t="s">
        <v>142</v>
      </c>
      <c r="E266" s="39"/>
      <c r="F266" s="248" t="s">
        <v>842</v>
      </c>
      <c r="G266" s="39"/>
      <c r="H266" s="39"/>
      <c r="I266" s="143"/>
      <c r="J266" s="39"/>
      <c r="K266" s="39"/>
      <c r="L266" s="43"/>
      <c r="M266" s="249"/>
      <c r="N266" s="250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142</v>
      </c>
      <c r="AU266" s="16" t="s">
        <v>88</v>
      </c>
    </row>
    <row r="267" s="13" customFormat="1">
      <c r="A267" s="13"/>
      <c r="B267" s="253"/>
      <c r="C267" s="254"/>
      <c r="D267" s="247" t="s">
        <v>152</v>
      </c>
      <c r="E267" s="255" t="s">
        <v>1</v>
      </c>
      <c r="F267" s="256" t="s">
        <v>858</v>
      </c>
      <c r="G267" s="254"/>
      <c r="H267" s="257">
        <v>28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3" t="s">
        <v>152</v>
      </c>
      <c r="AU267" s="263" t="s">
        <v>88</v>
      </c>
      <c r="AV267" s="13" t="s">
        <v>88</v>
      </c>
      <c r="AW267" s="13" t="s">
        <v>34</v>
      </c>
      <c r="AX267" s="13" t="s">
        <v>86</v>
      </c>
      <c r="AY267" s="263" t="s">
        <v>137</v>
      </c>
    </row>
    <row r="268" s="2" customFormat="1" ht="44.25" customHeight="1">
      <c r="A268" s="37"/>
      <c r="B268" s="38"/>
      <c r="C268" s="233" t="s">
        <v>492</v>
      </c>
      <c r="D268" s="233" t="s">
        <v>138</v>
      </c>
      <c r="E268" s="234" t="s">
        <v>859</v>
      </c>
      <c r="F268" s="235" t="s">
        <v>860</v>
      </c>
      <c r="G268" s="236" t="s">
        <v>162</v>
      </c>
      <c r="H268" s="237">
        <v>4</v>
      </c>
      <c r="I268" s="238"/>
      <c r="J268" s="239">
        <f>ROUND(I268*H268,2)</f>
        <v>0</v>
      </c>
      <c r="K268" s="240"/>
      <c r="L268" s="43"/>
      <c r="M268" s="241" t="s">
        <v>1</v>
      </c>
      <c r="N268" s="242" t="s">
        <v>43</v>
      </c>
      <c r="O268" s="90"/>
      <c r="P268" s="243">
        <f>O268*H268</f>
        <v>0</v>
      </c>
      <c r="Q268" s="243">
        <v>0.00025999999999999998</v>
      </c>
      <c r="R268" s="243">
        <f>Q268*H268</f>
        <v>0.0010399999999999999</v>
      </c>
      <c r="S268" s="243">
        <v>0</v>
      </c>
      <c r="T268" s="24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45" t="s">
        <v>227</v>
      </c>
      <c r="AT268" s="245" t="s">
        <v>138</v>
      </c>
      <c r="AU268" s="245" t="s">
        <v>88</v>
      </c>
      <c r="AY268" s="16" t="s">
        <v>137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16" t="s">
        <v>86</v>
      </c>
      <c r="BK268" s="246">
        <f>ROUND(I268*H268,2)</f>
        <v>0</v>
      </c>
      <c r="BL268" s="16" t="s">
        <v>227</v>
      </c>
      <c r="BM268" s="245" t="s">
        <v>861</v>
      </c>
    </row>
    <row r="269" s="2" customFormat="1">
      <c r="A269" s="37"/>
      <c r="B269" s="38"/>
      <c r="C269" s="39"/>
      <c r="D269" s="247" t="s">
        <v>142</v>
      </c>
      <c r="E269" s="39"/>
      <c r="F269" s="248" t="s">
        <v>842</v>
      </c>
      <c r="G269" s="39"/>
      <c r="H269" s="39"/>
      <c r="I269" s="143"/>
      <c r="J269" s="39"/>
      <c r="K269" s="39"/>
      <c r="L269" s="43"/>
      <c r="M269" s="249"/>
      <c r="N269" s="250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142</v>
      </c>
      <c r="AU269" s="16" t="s">
        <v>88</v>
      </c>
    </row>
    <row r="270" s="13" customFormat="1">
      <c r="A270" s="13"/>
      <c r="B270" s="253"/>
      <c r="C270" s="254"/>
      <c r="D270" s="247" t="s">
        <v>152</v>
      </c>
      <c r="E270" s="255" t="s">
        <v>1</v>
      </c>
      <c r="F270" s="256" t="s">
        <v>862</v>
      </c>
      <c r="G270" s="254"/>
      <c r="H270" s="257">
        <v>3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3" t="s">
        <v>152</v>
      </c>
      <c r="AU270" s="263" t="s">
        <v>88</v>
      </c>
      <c r="AV270" s="13" t="s">
        <v>88</v>
      </c>
      <c r="AW270" s="13" t="s">
        <v>34</v>
      </c>
      <c r="AX270" s="13" t="s">
        <v>78</v>
      </c>
      <c r="AY270" s="263" t="s">
        <v>137</v>
      </c>
    </row>
    <row r="271" s="13" customFormat="1">
      <c r="A271" s="13"/>
      <c r="B271" s="253"/>
      <c r="C271" s="254"/>
      <c r="D271" s="247" t="s">
        <v>152</v>
      </c>
      <c r="E271" s="255" t="s">
        <v>1</v>
      </c>
      <c r="F271" s="256" t="s">
        <v>863</v>
      </c>
      <c r="G271" s="254"/>
      <c r="H271" s="257">
        <v>1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3" t="s">
        <v>152</v>
      </c>
      <c r="AU271" s="263" t="s">
        <v>88</v>
      </c>
      <c r="AV271" s="13" t="s">
        <v>88</v>
      </c>
      <c r="AW271" s="13" t="s">
        <v>34</v>
      </c>
      <c r="AX271" s="13" t="s">
        <v>78</v>
      </c>
      <c r="AY271" s="263" t="s">
        <v>137</v>
      </c>
    </row>
    <row r="272" s="14" customFormat="1">
      <c r="A272" s="14"/>
      <c r="B272" s="264"/>
      <c r="C272" s="265"/>
      <c r="D272" s="247" t="s">
        <v>152</v>
      </c>
      <c r="E272" s="266" t="s">
        <v>1</v>
      </c>
      <c r="F272" s="267" t="s">
        <v>159</v>
      </c>
      <c r="G272" s="265"/>
      <c r="H272" s="268">
        <v>4</v>
      </c>
      <c r="I272" s="269"/>
      <c r="J272" s="265"/>
      <c r="K272" s="265"/>
      <c r="L272" s="270"/>
      <c r="M272" s="271"/>
      <c r="N272" s="272"/>
      <c r="O272" s="272"/>
      <c r="P272" s="272"/>
      <c r="Q272" s="272"/>
      <c r="R272" s="272"/>
      <c r="S272" s="272"/>
      <c r="T272" s="27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4" t="s">
        <v>152</v>
      </c>
      <c r="AU272" s="274" t="s">
        <v>88</v>
      </c>
      <c r="AV272" s="14" t="s">
        <v>136</v>
      </c>
      <c r="AW272" s="14" t="s">
        <v>34</v>
      </c>
      <c r="AX272" s="14" t="s">
        <v>86</v>
      </c>
      <c r="AY272" s="274" t="s">
        <v>137</v>
      </c>
    </row>
    <row r="273" s="2" customFormat="1" ht="55.5" customHeight="1">
      <c r="A273" s="37"/>
      <c r="B273" s="38"/>
      <c r="C273" s="233" t="s">
        <v>497</v>
      </c>
      <c r="D273" s="233" t="s">
        <v>138</v>
      </c>
      <c r="E273" s="234" t="s">
        <v>864</v>
      </c>
      <c r="F273" s="235" t="s">
        <v>865</v>
      </c>
      <c r="G273" s="236" t="s">
        <v>162</v>
      </c>
      <c r="H273" s="237">
        <v>12</v>
      </c>
      <c r="I273" s="238"/>
      <c r="J273" s="239">
        <f>ROUND(I273*H273,2)</f>
        <v>0</v>
      </c>
      <c r="K273" s="240"/>
      <c r="L273" s="43"/>
      <c r="M273" s="241" t="s">
        <v>1</v>
      </c>
      <c r="N273" s="242" t="s">
        <v>43</v>
      </c>
      <c r="O273" s="90"/>
      <c r="P273" s="243">
        <f>O273*H273</f>
        <v>0</v>
      </c>
      <c r="Q273" s="243">
        <v>0.00025999999999999998</v>
      </c>
      <c r="R273" s="243">
        <f>Q273*H273</f>
        <v>0.0031199999999999995</v>
      </c>
      <c r="S273" s="243">
        <v>0</v>
      </c>
      <c r="T273" s="24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5" t="s">
        <v>227</v>
      </c>
      <c r="AT273" s="245" t="s">
        <v>138</v>
      </c>
      <c r="AU273" s="245" t="s">
        <v>88</v>
      </c>
      <c r="AY273" s="16" t="s">
        <v>137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6" t="s">
        <v>86</v>
      </c>
      <c r="BK273" s="246">
        <f>ROUND(I273*H273,2)</f>
        <v>0</v>
      </c>
      <c r="BL273" s="16" t="s">
        <v>227</v>
      </c>
      <c r="BM273" s="245" t="s">
        <v>866</v>
      </c>
    </row>
    <row r="274" s="2" customFormat="1">
      <c r="A274" s="37"/>
      <c r="B274" s="38"/>
      <c r="C274" s="39"/>
      <c r="D274" s="247" t="s">
        <v>142</v>
      </c>
      <c r="E274" s="39"/>
      <c r="F274" s="248" t="s">
        <v>842</v>
      </c>
      <c r="G274" s="39"/>
      <c r="H274" s="39"/>
      <c r="I274" s="143"/>
      <c r="J274" s="39"/>
      <c r="K274" s="39"/>
      <c r="L274" s="43"/>
      <c r="M274" s="249"/>
      <c r="N274" s="250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142</v>
      </c>
      <c r="AU274" s="16" t="s">
        <v>88</v>
      </c>
    </row>
    <row r="275" s="13" customFormat="1">
      <c r="A275" s="13"/>
      <c r="B275" s="253"/>
      <c r="C275" s="254"/>
      <c r="D275" s="247" t="s">
        <v>152</v>
      </c>
      <c r="E275" s="255" t="s">
        <v>1</v>
      </c>
      <c r="F275" s="256" t="s">
        <v>867</v>
      </c>
      <c r="G275" s="254"/>
      <c r="H275" s="257">
        <v>12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3" t="s">
        <v>152</v>
      </c>
      <c r="AU275" s="263" t="s">
        <v>88</v>
      </c>
      <c r="AV275" s="13" t="s">
        <v>88</v>
      </c>
      <c r="AW275" s="13" t="s">
        <v>34</v>
      </c>
      <c r="AX275" s="13" t="s">
        <v>86</v>
      </c>
      <c r="AY275" s="263" t="s">
        <v>137</v>
      </c>
    </row>
    <row r="276" s="2" customFormat="1" ht="55.5" customHeight="1">
      <c r="A276" s="37"/>
      <c r="B276" s="38"/>
      <c r="C276" s="233" t="s">
        <v>502</v>
      </c>
      <c r="D276" s="233" t="s">
        <v>138</v>
      </c>
      <c r="E276" s="234" t="s">
        <v>868</v>
      </c>
      <c r="F276" s="235" t="s">
        <v>869</v>
      </c>
      <c r="G276" s="236" t="s">
        <v>162</v>
      </c>
      <c r="H276" s="237">
        <v>1</v>
      </c>
      <c r="I276" s="238"/>
      <c r="J276" s="239">
        <f>ROUND(I276*H276,2)</f>
        <v>0</v>
      </c>
      <c r="K276" s="240"/>
      <c r="L276" s="43"/>
      <c r="M276" s="241" t="s">
        <v>1</v>
      </c>
      <c r="N276" s="242" t="s">
        <v>43</v>
      </c>
      <c r="O276" s="90"/>
      <c r="P276" s="243">
        <f>O276*H276</f>
        <v>0</v>
      </c>
      <c r="Q276" s="243">
        <v>0.00025999999999999998</v>
      </c>
      <c r="R276" s="243">
        <f>Q276*H276</f>
        <v>0.00025999999999999998</v>
      </c>
      <c r="S276" s="243">
        <v>0</v>
      </c>
      <c r="T276" s="244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45" t="s">
        <v>227</v>
      </c>
      <c r="AT276" s="245" t="s">
        <v>138</v>
      </c>
      <c r="AU276" s="245" t="s">
        <v>88</v>
      </c>
      <c r="AY276" s="16" t="s">
        <v>137</v>
      </c>
      <c r="BE276" s="246">
        <f>IF(N276="základní",J276,0)</f>
        <v>0</v>
      </c>
      <c r="BF276" s="246">
        <f>IF(N276="snížená",J276,0)</f>
        <v>0</v>
      </c>
      <c r="BG276" s="246">
        <f>IF(N276="zákl. přenesená",J276,0)</f>
        <v>0</v>
      </c>
      <c r="BH276" s="246">
        <f>IF(N276="sníž. přenesená",J276,0)</f>
        <v>0</v>
      </c>
      <c r="BI276" s="246">
        <f>IF(N276="nulová",J276,0)</f>
        <v>0</v>
      </c>
      <c r="BJ276" s="16" t="s">
        <v>86</v>
      </c>
      <c r="BK276" s="246">
        <f>ROUND(I276*H276,2)</f>
        <v>0</v>
      </c>
      <c r="BL276" s="16" t="s">
        <v>227</v>
      </c>
      <c r="BM276" s="245" t="s">
        <v>870</v>
      </c>
    </row>
    <row r="277" s="2" customFormat="1">
      <c r="A277" s="37"/>
      <c r="B277" s="38"/>
      <c r="C277" s="39"/>
      <c r="D277" s="247" t="s">
        <v>142</v>
      </c>
      <c r="E277" s="39"/>
      <c r="F277" s="248" t="s">
        <v>871</v>
      </c>
      <c r="G277" s="39"/>
      <c r="H277" s="39"/>
      <c r="I277" s="143"/>
      <c r="J277" s="39"/>
      <c r="K277" s="39"/>
      <c r="L277" s="43"/>
      <c r="M277" s="249"/>
      <c r="N277" s="250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142</v>
      </c>
      <c r="AU277" s="16" t="s">
        <v>88</v>
      </c>
    </row>
    <row r="278" s="2" customFormat="1" ht="44.25" customHeight="1">
      <c r="A278" s="37"/>
      <c r="B278" s="38"/>
      <c r="C278" s="233" t="s">
        <v>506</v>
      </c>
      <c r="D278" s="233" t="s">
        <v>138</v>
      </c>
      <c r="E278" s="234" t="s">
        <v>872</v>
      </c>
      <c r="F278" s="235" t="s">
        <v>873</v>
      </c>
      <c r="G278" s="236" t="s">
        <v>162</v>
      </c>
      <c r="H278" s="237">
        <v>2</v>
      </c>
      <c r="I278" s="238"/>
      <c r="J278" s="239">
        <f>ROUND(I278*H278,2)</f>
        <v>0</v>
      </c>
      <c r="K278" s="240"/>
      <c r="L278" s="43"/>
      <c r="M278" s="241" t="s">
        <v>1</v>
      </c>
      <c r="N278" s="242" t="s">
        <v>43</v>
      </c>
      <c r="O278" s="90"/>
      <c r="P278" s="243">
        <f>O278*H278</f>
        <v>0</v>
      </c>
      <c r="Q278" s="243">
        <v>0.00025999999999999998</v>
      </c>
      <c r="R278" s="243">
        <f>Q278*H278</f>
        <v>0.00051999999999999995</v>
      </c>
      <c r="S278" s="243">
        <v>0</v>
      </c>
      <c r="T278" s="244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5" t="s">
        <v>227</v>
      </c>
      <c r="AT278" s="245" t="s">
        <v>138</v>
      </c>
      <c r="AU278" s="245" t="s">
        <v>88</v>
      </c>
      <c r="AY278" s="16" t="s">
        <v>137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6" t="s">
        <v>86</v>
      </c>
      <c r="BK278" s="246">
        <f>ROUND(I278*H278,2)</f>
        <v>0</v>
      </c>
      <c r="BL278" s="16" t="s">
        <v>227</v>
      </c>
      <c r="BM278" s="245" t="s">
        <v>874</v>
      </c>
    </row>
    <row r="279" s="2" customFormat="1">
      <c r="A279" s="37"/>
      <c r="B279" s="38"/>
      <c r="C279" s="39"/>
      <c r="D279" s="247" t="s">
        <v>142</v>
      </c>
      <c r="E279" s="39"/>
      <c r="F279" s="248" t="s">
        <v>875</v>
      </c>
      <c r="G279" s="39"/>
      <c r="H279" s="39"/>
      <c r="I279" s="143"/>
      <c r="J279" s="39"/>
      <c r="K279" s="39"/>
      <c r="L279" s="43"/>
      <c r="M279" s="249"/>
      <c r="N279" s="250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142</v>
      </c>
      <c r="AU279" s="16" t="s">
        <v>88</v>
      </c>
    </row>
    <row r="280" s="2" customFormat="1" ht="55.5" customHeight="1">
      <c r="A280" s="37"/>
      <c r="B280" s="38"/>
      <c r="C280" s="233" t="s">
        <v>510</v>
      </c>
      <c r="D280" s="233" t="s">
        <v>138</v>
      </c>
      <c r="E280" s="234" t="s">
        <v>876</v>
      </c>
      <c r="F280" s="235" t="s">
        <v>877</v>
      </c>
      <c r="G280" s="236" t="s">
        <v>162</v>
      </c>
      <c r="H280" s="237">
        <v>1</v>
      </c>
      <c r="I280" s="238"/>
      <c r="J280" s="239">
        <f>ROUND(I280*H280,2)</f>
        <v>0</v>
      </c>
      <c r="K280" s="240"/>
      <c r="L280" s="43"/>
      <c r="M280" s="241" t="s">
        <v>1</v>
      </c>
      <c r="N280" s="242" t="s">
        <v>43</v>
      </c>
      <c r="O280" s="90"/>
      <c r="P280" s="243">
        <f>O280*H280</f>
        <v>0</v>
      </c>
      <c r="Q280" s="243">
        <v>0.00025999999999999998</v>
      </c>
      <c r="R280" s="243">
        <f>Q280*H280</f>
        <v>0.00025999999999999998</v>
      </c>
      <c r="S280" s="243">
        <v>0</v>
      </c>
      <c r="T280" s="244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45" t="s">
        <v>227</v>
      </c>
      <c r="AT280" s="245" t="s">
        <v>138</v>
      </c>
      <c r="AU280" s="245" t="s">
        <v>88</v>
      </c>
      <c r="AY280" s="16" t="s">
        <v>137</v>
      </c>
      <c r="BE280" s="246">
        <f>IF(N280="základní",J280,0)</f>
        <v>0</v>
      </c>
      <c r="BF280" s="246">
        <f>IF(N280="snížená",J280,0)</f>
        <v>0</v>
      </c>
      <c r="BG280" s="246">
        <f>IF(N280="zákl. přenesená",J280,0)</f>
        <v>0</v>
      </c>
      <c r="BH280" s="246">
        <f>IF(N280="sníž. přenesená",J280,0)</f>
        <v>0</v>
      </c>
      <c r="BI280" s="246">
        <f>IF(N280="nulová",J280,0)</f>
        <v>0</v>
      </c>
      <c r="BJ280" s="16" t="s">
        <v>86</v>
      </c>
      <c r="BK280" s="246">
        <f>ROUND(I280*H280,2)</f>
        <v>0</v>
      </c>
      <c r="BL280" s="16" t="s">
        <v>227</v>
      </c>
      <c r="BM280" s="245" t="s">
        <v>878</v>
      </c>
    </row>
    <row r="281" s="2" customFormat="1">
      <c r="A281" s="37"/>
      <c r="B281" s="38"/>
      <c r="C281" s="39"/>
      <c r="D281" s="247" t="s">
        <v>142</v>
      </c>
      <c r="E281" s="39"/>
      <c r="F281" s="248" t="s">
        <v>879</v>
      </c>
      <c r="G281" s="39"/>
      <c r="H281" s="39"/>
      <c r="I281" s="143"/>
      <c r="J281" s="39"/>
      <c r="K281" s="39"/>
      <c r="L281" s="43"/>
      <c r="M281" s="249"/>
      <c r="N281" s="250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142</v>
      </c>
      <c r="AU281" s="16" t="s">
        <v>88</v>
      </c>
    </row>
    <row r="282" s="2" customFormat="1" ht="44.25" customHeight="1">
      <c r="A282" s="37"/>
      <c r="B282" s="38"/>
      <c r="C282" s="233" t="s">
        <v>514</v>
      </c>
      <c r="D282" s="233" t="s">
        <v>138</v>
      </c>
      <c r="E282" s="234" t="s">
        <v>880</v>
      </c>
      <c r="F282" s="235" t="s">
        <v>881</v>
      </c>
      <c r="G282" s="236" t="s">
        <v>162</v>
      </c>
      <c r="H282" s="237">
        <v>2</v>
      </c>
      <c r="I282" s="238"/>
      <c r="J282" s="239">
        <f>ROUND(I282*H282,2)</f>
        <v>0</v>
      </c>
      <c r="K282" s="240"/>
      <c r="L282" s="43"/>
      <c r="M282" s="241" t="s">
        <v>1</v>
      </c>
      <c r="N282" s="242" t="s">
        <v>43</v>
      </c>
      <c r="O282" s="90"/>
      <c r="P282" s="243">
        <f>O282*H282</f>
        <v>0</v>
      </c>
      <c r="Q282" s="243">
        <v>0.00025999999999999998</v>
      </c>
      <c r="R282" s="243">
        <f>Q282*H282</f>
        <v>0.00051999999999999995</v>
      </c>
      <c r="S282" s="243">
        <v>0</v>
      </c>
      <c r="T282" s="244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45" t="s">
        <v>227</v>
      </c>
      <c r="AT282" s="245" t="s">
        <v>138</v>
      </c>
      <c r="AU282" s="245" t="s">
        <v>88</v>
      </c>
      <c r="AY282" s="16" t="s">
        <v>137</v>
      </c>
      <c r="BE282" s="246">
        <f>IF(N282="základní",J282,0)</f>
        <v>0</v>
      </c>
      <c r="BF282" s="246">
        <f>IF(N282="snížená",J282,0)</f>
        <v>0</v>
      </c>
      <c r="BG282" s="246">
        <f>IF(N282="zákl. přenesená",J282,0)</f>
        <v>0</v>
      </c>
      <c r="BH282" s="246">
        <f>IF(N282="sníž. přenesená",J282,0)</f>
        <v>0</v>
      </c>
      <c r="BI282" s="246">
        <f>IF(N282="nulová",J282,0)</f>
        <v>0</v>
      </c>
      <c r="BJ282" s="16" t="s">
        <v>86</v>
      </c>
      <c r="BK282" s="246">
        <f>ROUND(I282*H282,2)</f>
        <v>0</v>
      </c>
      <c r="BL282" s="16" t="s">
        <v>227</v>
      </c>
      <c r="BM282" s="245" t="s">
        <v>882</v>
      </c>
    </row>
    <row r="283" s="2" customFormat="1">
      <c r="A283" s="37"/>
      <c r="B283" s="38"/>
      <c r="C283" s="39"/>
      <c r="D283" s="247" t="s">
        <v>142</v>
      </c>
      <c r="E283" s="39"/>
      <c r="F283" s="248" t="s">
        <v>883</v>
      </c>
      <c r="G283" s="39"/>
      <c r="H283" s="39"/>
      <c r="I283" s="143"/>
      <c r="J283" s="39"/>
      <c r="K283" s="39"/>
      <c r="L283" s="43"/>
      <c r="M283" s="249"/>
      <c r="N283" s="250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142</v>
      </c>
      <c r="AU283" s="16" t="s">
        <v>88</v>
      </c>
    </row>
    <row r="284" s="2" customFormat="1" ht="21.75" customHeight="1">
      <c r="A284" s="37"/>
      <c r="B284" s="38"/>
      <c r="C284" s="233" t="s">
        <v>518</v>
      </c>
      <c r="D284" s="233" t="s">
        <v>138</v>
      </c>
      <c r="E284" s="234" t="s">
        <v>884</v>
      </c>
      <c r="F284" s="235" t="s">
        <v>885</v>
      </c>
      <c r="G284" s="236" t="s">
        <v>162</v>
      </c>
      <c r="H284" s="237">
        <v>1</v>
      </c>
      <c r="I284" s="238"/>
      <c r="J284" s="239">
        <f>ROUND(I284*H284,2)</f>
        <v>0</v>
      </c>
      <c r="K284" s="240"/>
      <c r="L284" s="43"/>
      <c r="M284" s="241" t="s">
        <v>1</v>
      </c>
      <c r="N284" s="242" t="s">
        <v>43</v>
      </c>
      <c r="O284" s="90"/>
      <c r="P284" s="243">
        <f>O284*H284</f>
        <v>0</v>
      </c>
      <c r="Q284" s="243">
        <v>0.00093000000000000005</v>
      </c>
      <c r="R284" s="243">
        <f>Q284*H284</f>
        <v>0.00093000000000000005</v>
      </c>
      <c r="S284" s="243">
        <v>0</v>
      </c>
      <c r="T284" s="244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45" t="s">
        <v>227</v>
      </c>
      <c r="AT284" s="245" t="s">
        <v>138</v>
      </c>
      <c r="AU284" s="245" t="s">
        <v>88</v>
      </c>
      <c r="AY284" s="16" t="s">
        <v>137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6" t="s">
        <v>86</v>
      </c>
      <c r="BK284" s="246">
        <f>ROUND(I284*H284,2)</f>
        <v>0</v>
      </c>
      <c r="BL284" s="16" t="s">
        <v>227</v>
      </c>
      <c r="BM284" s="245" t="s">
        <v>886</v>
      </c>
    </row>
    <row r="285" s="2" customFormat="1" ht="55.5" customHeight="1">
      <c r="A285" s="37"/>
      <c r="B285" s="38"/>
      <c r="C285" s="275" t="s">
        <v>522</v>
      </c>
      <c r="D285" s="275" t="s">
        <v>292</v>
      </c>
      <c r="E285" s="276" t="s">
        <v>887</v>
      </c>
      <c r="F285" s="277" t="s">
        <v>888</v>
      </c>
      <c r="G285" s="278" t="s">
        <v>162</v>
      </c>
      <c r="H285" s="279">
        <v>1</v>
      </c>
      <c r="I285" s="280"/>
      <c r="J285" s="281">
        <f>ROUND(I285*H285,2)</f>
        <v>0</v>
      </c>
      <c r="K285" s="282"/>
      <c r="L285" s="283"/>
      <c r="M285" s="284" t="s">
        <v>1</v>
      </c>
      <c r="N285" s="285" t="s">
        <v>43</v>
      </c>
      <c r="O285" s="90"/>
      <c r="P285" s="243">
        <f>O285*H285</f>
        <v>0</v>
      </c>
      <c r="Q285" s="243">
        <v>0</v>
      </c>
      <c r="R285" s="243">
        <f>Q285*H285</f>
        <v>0</v>
      </c>
      <c r="S285" s="243">
        <v>0</v>
      </c>
      <c r="T285" s="24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5" t="s">
        <v>295</v>
      </c>
      <c r="AT285" s="245" t="s">
        <v>292</v>
      </c>
      <c r="AU285" s="245" t="s">
        <v>88</v>
      </c>
      <c r="AY285" s="16" t="s">
        <v>137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16" t="s">
        <v>86</v>
      </c>
      <c r="BK285" s="246">
        <f>ROUND(I285*H285,2)</f>
        <v>0</v>
      </c>
      <c r="BL285" s="16" t="s">
        <v>227</v>
      </c>
      <c r="BM285" s="245" t="s">
        <v>889</v>
      </c>
    </row>
    <row r="286" s="2" customFormat="1">
      <c r="A286" s="37"/>
      <c r="B286" s="38"/>
      <c r="C286" s="39"/>
      <c r="D286" s="247" t="s">
        <v>142</v>
      </c>
      <c r="E286" s="39"/>
      <c r="F286" s="248" t="s">
        <v>890</v>
      </c>
      <c r="G286" s="39"/>
      <c r="H286" s="39"/>
      <c r="I286" s="143"/>
      <c r="J286" s="39"/>
      <c r="K286" s="39"/>
      <c r="L286" s="43"/>
      <c r="M286" s="249"/>
      <c r="N286" s="250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142</v>
      </c>
      <c r="AU286" s="16" t="s">
        <v>88</v>
      </c>
    </row>
    <row r="287" s="2" customFormat="1" ht="21.75" customHeight="1">
      <c r="A287" s="37"/>
      <c r="B287" s="38"/>
      <c r="C287" s="233" t="s">
        <v>526</v>
      </c>
      <c r="D287" s="233" t="s">
        <v>138</v>
      </c>
      <c r="E287" s="234" t="s">
        <v>891</v>
      </c>
      <c r="F287" s="235" t="s">
        <v>892</v>
      </c>
      <c r="G287" s="236" t="s">
        <v>162</v>
      </c>
      <c r="H287" s="237">
        <v>5</v>
      </c>
      <c r="I287" s="238"/>
      <c r="J287" s="239">
        <f>ROUND(I287*H287,2)</f>
        <v>0</v>
      </c>
      <c r="K287" s="240"/>
      <c r="L287" s="43"/>
      <c r="M287" s="241" t="s">
        <v>1</v>
      </c>
      <c r="N287" s="242" t="s">
        <v>43</v>
      </c>
      <c r="O287" s="90"/>
      <c r="P287" s="243">
        <f>O287*H287</f>
        <v>0</v>
      </c>
      <c r="Q287" s="243">
        <v>0.00085999999999999998</v>
      </c>
      <c r="R287" s="243">
        <f>Q287*H287</f>
        <v>0.0043</v>
      </c>
      <c r="S287" s="243">
        <v>0</v>
      </c>
      <c r="T287" s="24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45" t="s">
        <v>227</v>
      </c>
      <c r="AT287" s="245" t="s">
        <v>138</v>
      </c>
      <c r="AU287" s="245" t="s">
        <v>88</v>
      </c>
      <c r="AY287" s="16" t="s">
        <v>137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6" t="s">
        <v>86</v>
      </c>
      <c r="BK287" s="246">
        <f>ROUND(I287*H287,2)</f>
        <v>0</v>
      </c>
      <c r="BL287" s="16" t="s">
        <v>227</v>
      </c>
      <c r="BM287" s="245" t="s">
        <v>893</v>
      </c>
    </row>
    <row r="288" s="2" customFormat="1">
      <c r="A288" s="37"/>
      <c r="B288" s="38"/>
      <c r="C288" s="39"/>
      <c r="D288" s="247" t="s">
        <v>142</v>
      </c>
      <c r="E288" s="39"/>
      <c r="F288" s="248" t="s">
        <v>894</v>
      </c>
      <c r="G288" s="39"/>
      <c r="H288" s="39"/>
      <c r="I288" s="143"/>
      <c r="J288" s="39"/>
      <c r="K288" s="39"/>
      <c r="L288" s="43"/>
      <c r="M288" s="249"/>
      <c r="N288" s="250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142</v>
      </c>
      <c r="AU288" s="16" t="s">
        <v>88</v>
      </c>
    </row>
    <row r="289" s="2" customFormat="1" ht="55.5" customHeight="1">
      <c r="A289" s="37"/>
      <c r="B289" s="38"/>
      <c r="C289" s="275" t="s">
        <v>530</v>
      </c>
      <c r="D289" s="275" t="s">
        <v>292</v>
      </c>
      <c r="E289" s="276" t="s">
        <v>895</v>
      </c>
      <c r="F289" s="277" t="s">
        <v>896</v>
      </c>
      <c r="G289" s="278" t="s">
        <v>162</v>
      </c>
      <c r="H289" s="279">
        <v>5</v>
      </c>
      <c r="I289" s="280"/>
      <c r="J289" s="281">
        <f>ROUND(I289*H289,2)</f>
        <v>0</v>
      </c>
      <c r="K289" s="282"/>
      <c r="L289" s="283"/>
      <c r="M289" s="284" t="s">
        <v>1</v>
      </c>
      <c r="N289" s="285" t="s">
        <v>43</v>
      </c>
      <c r="O289" s="90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5" t="s">
        <v>295</v>
      </c>
      <c r="AT289" s="245" t="s">
        <v>292</v>
      </c>
      <c r="AU289" s="245" t="s">
        <v>88</v>
      </c>
      <c r="AY289" s="16" t="s">
        <v>137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6" t="s">
        <v>86</v>
      </c>
      <c r="BK289" s="246">
        <f>ROUND(I289*H289,2)</f>
        <v>0</v>
      </c>
      <c r="BL289" s="16" t="s">
        <v>227</v>
      </c>
      <c r="BM289" s="245" t="s">
        <v>897</v>
      </c>
    </row>
    <row r="290" s="2" customFormat="1">
      <c r="A290" s="37"/>
      <c r="B290" s="38"/>
      <c r="C290" s="39"/>
      <c r="D290" s="247" t="s">
        <v>142</v>
      </c>
      <c r="E290" s="39"/>
      <c r="F290" s="248" t="s">
        <v>898</v>
      </c>
      <c r="G290" s="39"/>
      <c r="H290" s="39"/>
      <c r="I290" s="143"/>
      <c r="J290" s="39"/>
      <c r="K290" s="39"/>
      <c r="L290" s="43"/>
      <c r="M290" s="249"/>
      <c r="N290" s="250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142</v>
      </c>
      <c r="AU290" s="16" t="s">
        <v>88</v>
      </c>
    </row>
    <row r="291" s="2" customFormat="1" ht="21.75" customHeight="1">
      <c r="A291" s="37"/>
      <c r="B291" s="38"/>
      <c r="C291" s="233" t="s">
        <v>534</v>
      </c>
      <c r="D291" s="233" t="s">
        <v>138</v>
      </c>
      <c r="E291" s="234" t="s">
        <v>899</v>
      </c>
      <c r="F291" s="235" t="s">
        <v>900</v>
      </c>
      <c r="G291" s="236" t="s">
        <v>162</v>
      </c>
      <c r="H291" s="237">
        <v>12</v>
      </c>
      <c r="I291" s="238"/>
      <c r="J291" s="239">
        <f>ROUND(I291*H291,2)</f>
        <v>0</v>
      </c>
      <c r="K291" s="240"/>
      <c r="L291" s="43"/>
      <c r="M291" s="241" t="s">
        <v>1</v>
      </c>
      <c r="N291" s="242" t="s">
        <v>43</v>
      </c>
      <c r="O291" s="90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5" t="s">
        <v>227</v>
      </c>
      <c r="AT291" s="245" t="s">
        <v>138</v>
      </c>
      <c r="AU291" s="245" t="s">
        <v>88</v>
      </c>
      <c r="AY291" s="16" t="s">
        <v>137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6" t="s">
        <v>86</v>
      </c>
      <c r="BK291" s="246">
        <f>ROUND(I291*H291,2)</f>
        <v>0</v>
      </c>
      <c r="BL291" s="16" t="s">
        <v>227</v>
      </c>
      <c r="BM291" s="245" t="s">
        <v>901</v>
      </c>
    </row>
    <row r="292" s="2" customFormat="1" ht="16.5" customHeight="1">
      <c r="A292" s="37"/>
      <c r="B292" s="38"/>
      <c r="C292" s="275" t="s">
        <v>538</v>
      </c>
      <c r="D292" s="275" t="s">
        <v>292</v>
      </c>
      <c r="E292" s="276" t="s">
        <v>902</v>
      </c>
      <c r="F292" s="277" t="s">
        <v>903</v>
      </c>
      <c r="G292" s="278" t="s">
        <v>162</v>
      </c>
      <c r="H292" s="279">
        <v>20</v>
      </c>
      <c r="I292" s="280"/>
      <c r="J292" s="281">
        <f>ROUND(I292*H292,2)</f>
        <v>0</v>
      </c>
      <c r="K292" s="282"/>
      <c r="L292" s="283"/>
      <c r="M292" s="284" t="s">
        <v>1</v>
      </c>
      <c r="N292" s="285" t="s">
        <v>43</v>
      </c>
      <c r="O292" s="90"/>
      <c r="P292" s="243">
        <f>O292*H292</f>
        <v>0</v>
      </c>
      <c r="Q292" s="243">
        <v>0.0023999999999999998</v>
      </c>
      <c r="R292" s="243">
        <f>Q292*H292</f>
        <v>0.047999999999999994</v>
      </c>
      <c r="S292" s="243">
        <v>0</v>
      </c>
      <c r="T292" s="24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45" t="s">
        <v>295</v>
      </c>
      <c r="AT292" s="245" t="s">
        <v>292</v>
      </c>
      <c r="AU292" s="245" t="s">
        <v>88</v>
      </c>
      <c r="AY292" s="16" t="s">
        <v>137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6" t="s">
        <v>86</v>
      </c>
      <c r="BK292" s="246">
        <f>ROUND(I292*H292,2)</f>
        <v>0</v>
      </c>
      <c r="BL292" s="16" t="s">
        <v>227</v>
      </c>
      <c r="BM292" s="245" t="s">
        <v>904</v>
      </c>
    </row>
    <row r="293" s="2" customFormat="1" ht="16.5" customHeight="1">
      <c r="A293" s="37"/>
      <c r="B293" s="38"/>
      <c r="C293" s="233" t="s">
        <v>542</v>
      </c>
      <c r="D293" s="233" t="s">
        <v>138</v>
      </c>
      <c r="E293" s="234" t="s">
        <v>905</v>
      </c>
      <c r="F293" s="235" t="s">
        <v>906</v>
      </c>
      <c r="G293" s="236" t="s">
        <v>162</v>
      </c>
      <c r="H293" s="237">
        <v>6</v>
      </c>
      <c r="I293" s="238"/>
      <c r="J293" s="239">
        <f>ROUND(I293*H293,2)</f>
        <v>0</v>
      </c>
      <c r="K293" s="240"/>
      <c r="L293" s="43"/>
      <c r="M293" s="241" t="s">
        <v>1</v>
      </c>
      <c r="N293" s="242" t="s">
        <v>43</v>
      </c>
      <c r="O293" s="90"/>
      <c r="P293" s="243">
        <f>O293*H293</f>
        <v>0</v>
      </c>
      <c r="Q293" s="243">
        <v>0</v>
      </c>
      <c r="R293" s="243">
        <f>Q293*H293</f>
        <v>0</v>
      </c>
      <c r="S293" s="243">
        <v>0.001</v>
      </c>
      <c r="T293" s="244">
        <f>S293*H293</f>
        <v>0.0060000000000000001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45" t="s">
        <v>227</v>
      </c>
      <c r="AT293" s="245" t="s">
        <v>138</v>
      </c>
      <c r="AU293" s="245" t="s">
        <v>88</v>
      </c>
      <c r="AY293" s="16" t="s">
        <v>137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6" t="s">
        <v>86</v>
      </c>
      <c r="BK293" s="246">
        <f>ROUND(I293*H293,2)</f>
        <v>0</v>
      </c>
      <c r="BL293" s="16" t="s">
        <v>227</v>
      </c>
      <c r="BM293" s="245" t="s">
        <v>907</v>
      </c>
    </row>
    <row r="294" s="2" customFormat="1" ht="21.75" customHeight="1">
      <c r="A294" s="37"/>
      <c r="B294" s="38"/>
      <c r="C294" s="275" t="s">
        <v>548</v>
      </c>
      <c r="D294" s="275" t="s">
        <v>292</v>
      </c>
      <c r="E294" s="276" t="s">
        <v>908</v>
      </c>
      <c r="F294" s="277" t="s">
        <v>909</v>
      </c>
      <c r="G294" s="278" t="s">
        <v>162</v>
      </c>
      <c r="H294" s="279">
        <v>6</v>
      </c>
      <c r="I294" s="280"/>
      <c r="J294" s="281">
        <f>ROUND(I294*H294,2)</f>
        <v>0</v>
      </c>
      <c r="K294" s="282"/>
      <c r="L294" s="283"/>
      <c r="M294" s="284" t="s">
        <v>1</v>
      </c>
      <c r="N294" s="285" t="s">
        <v>43</v>
      </c>
      <c r="O294" s="90"/>
      <c r="P294" s="243">
        <f>O294*H294</f>
        <v>0</v>
      </c>
      <c r="Q294" s="243">
        <v>0.00051999999999999995</v>
      </c>
      <c r="R294" s="243">
        <f>Q294*H294</f>
        <v>0.0031199999999999995</v>
      </c>
      <c r="S294" s="243">
        <v>0</v>
      </c>
      <c r="T294" s="244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45" t="s">
        <v>295</v>
      </c>
      <c r="AT294" s="245" t="s">
        <v>292</v>
      </c>
      <c r="AU294" s="245" t="s">
        <v>88</v>
      </c>
      <c r="AY294" s="16" t="s">
        <v>137</v>
      </c>
      <c r="BE294" s="246">
        <f>IF(N294="základní",J294,0)</f>
        <v>0</v>
      </c>
      <c r="BF294" s="246">
        <f>IF(N294="snížená",J294,0)</f>
        <v>0</v>
      </c>
      <c r="BG294" s="246">
        <f>IF(N294="zákl. přenesená",J294,0)</f>
        <v>0</v>
      </c>
      <c r="BH294" s="246">
        <f>IF(N294="sníž. přenesená",J294,0)</f>
        <v>0</v>
      </c>
      <c r="BI294" s="246">
        <f>IF(N294="nulová",J294,0)</f>
        <v>0</v>
      </c>
      <c r="BJ294" s="16" t="s">
        <v>86</v>
      </c>
      <c r="BK294" s="246">
        <f>ROUND(I294*H294,2)</f>
        <v>0</v>
      </c>
      <c r="BL294" s="16" t="s">
        <v>227</v>
      </c>
      <c r="BM294" s="245" t="s">
        <v>910</v>
      </c>
    </row>
    <row r="295" s="2" customFormat="1" ht="16.5" customHeight="1">
      <c r="A295" s="37"/>
      <c r="B295" s="38"/>
      <c r="C295" s="275" t="s">
        <v>552</v>
      </c>
      <c r="D295" s="275" t="s">
        <v>292</v>
      </c>
      <c r="E295" s="276" t="s">
        <v>911</v>
      </c>
      <c r="F295" s="277" t="s">
        <v>912</v>
      </c>
      <c r="G295" s="278" t="s">
        <v>162</v>
      </c>
      <c r="H295" s="279">
        <v>6</v>
      </c>
      <c r="I295" s="280"/>
      <c r="J295" s="281">
        <f>ROUND(I295*H295,2)</f>
        <v>0</v>
      </c>
      <c r="K295" s="282"/>
      <c r="L295" s="283"/>
      <c r="M295" s="284" t="s">
        <v>1</v>
      </c>
      <c r="N295" s="285" t="s">
        <v>43</v>
      </c>
      <c r="O295" s="90"/>
      <c r="P295" s="243">
        <f>O295*H295</f>
        <v>0</v>
      </c>
      <c r="Q295" s="243">
        <v>0.00014999999999999999</v>
      </c>
      <c r="R295" s="243">
        <f>Q295*H295</f>
        <v>0.00089999999999999998</v>
      </c>
      <c r="S295" s="243">
        <v>0</v>
      </c>
      <c r="T295" s="244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45" t="s">
        <v>295</v>
      </c>
      <c r="AT295" s="245" t="s">
        <v>292</v>
      </c>
      <c r="AU295" s="245" t="s">
        <v>88</v>
      </c>
      <c r="AY295" s="16" t="s">
        <v>137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6" t="s">
        <v>86</v>
      </c>
      <c r="BK295" s="246">
        <f>ROUND(I295*H295,2)</f>
        <v>0</v>
      </c>
      <c r="BL295" s="16" t="s">
        <v>227</v>
      </c>
      <c r="BM295" s="245" t="s">
        <v>913</v>
      </c>
    </row>
    <row r="296" s="2" customFormat="1" ht="16.5" customHeight="1">
      <c r="A296" s="37"/>
      <c r="B296" s="38"/>
      <c r="C296" s="233" t="s">
        <v>558</v>
      </c>
      <c r="D296" s="233" t="s">
        <v>138</v>
      </c>
      <c r="E296" s="234" t="s">
        <v>914</v>
      </c>
      <c r="F296" s="235" t="s">
        <v>915</v>
      </c>
      <c r="G296" s="236" t="s">
        <v>916</v>
      </c>
      <c r="H296" s="237">
        <v>6</v>
      </c>
      <c r="I296" s="238"/>
      <c r="J296" s="239">
        <f>ROUND(I296*H296,2)</f>
        <v>0</v>
      </c>
      <c r="K296" s="240"/>
      <c r="L296" s="43"/>
      <c r="M296" s="241" t="s">
        <v>1</v>
      </c>
      <c r="N296" s="242" t="s">
        <v>43</v>
      </c>
      <c r="O296" s="90"/>
      <c r="P296" s="243">
        <f>O296*H296</f>
        <v>0</v>
      </c>
      <c r="Q296" s="243">
        <v>0</v>
      </c>
      <c r="R296" s="243">
        <f>Q296*H296</f>
        <v>0</v>
      </c>
      <c r="S296" s="243">
        <v>0.001</v>
      </c>
      <c r="T296" s="244">
        <f>S296*H296</f>
        <v>0.0060000000000000001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5" t="s">
        <v>227</v>
      </c>
      <c r="AT296" s="245" t="s">
        <v>138</v>
      </c>
      <c r="AU296" s="245" t="s">
        <v>88</v>
      </c>
      <c r="AY296" s="16" t="s">
        <v>137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6" t="s">
        <v>86</v>
      </c>
      <c r="BK296" s="246">
        <f>ROUND(I296*H296,2)</f>
        <v>0</v>
      </c>
      <c r="BL296" s="16" t="s">
        <v>227</v>
      </c>
      <c r="BM296" s="245" t="s">
        <v>917</v>
      </c>
    </row>
    <row r="297" s="2" customFormat="1" ht="21.75" customHeight="1">
      <c r="A297" s="37"/>
      <c r="B297" s="38"/>
      <c r="C297" s="275" t="s">
        <v>562</v>
      </c>
      <c r="D297" s="275" t="s">
        <v>292</v>
      </c>
      <c r="E297" s="276" t="s">
        <v>918</v>
      </c>
      <c r="F297" s="277" t="s">
        <v>919</v>
      </c>
      <c r="G297" s="278" t="s">
        <v>162</v>
      </c>
      <c r="H297" s="279">
        <v>6</v>
      </c>
      <c r="I297" s="280"/>
      <c r="J297" s="281">
        <f>ROUND(I297*H297,2)</f>
        <v>0</v>
      </c>
      <c r="K297" s="282"/>
      <c r="L297" s="283"/>
      <c r="M297" s="284" t="s">
        <v>1</v>
      </c>
      <c r="N297" s="285" t="s">
        <v>43</v>
      </c>
      <c r="O297" s="90"/>
      <c r="P297" s="243">
        <f>O297*H297</f>
        <v>0</v>
      </c>
      <c r="Q297" s="243">
        <v>0.0011999999999999999</v>
      </c>
      <c r="R297" s="243">
        <f>Q297*H297</f>
        <v>0.0071999999999999998</v>
      </c>
      <c r="S297" s="243">
        <v>0</v>
      </c>
      <c r="T297" s="244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45" t="s">
        <v>295</v>
      </c>
      <c r="AT297" s="245" t="s">
        <v>292</v>
      </c>
      <c r="AU297" s="245" t="s">
        <v>88</v>
      </c>
      <c r="AY297" s="16" t="s">
        <v>137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6" t="s">
        <v>86</v>
      </c>
      <c r="BK297" s="246">
        <f>ROUND(I297*H297,2)</f>
        <v>0</v>
      </c>
      <c r="BL297" s="16" t="s">
        <v>227</v>
      </c>
      <c r="BM297" s="245" t="s">
        <v>920</v>
      </c>
    </row>
    <row r="298" s="2" customFormat="1">
      <c r="A298" s="37"/>
      <c r="B298" s="38"/>
      <c r="C298" s="39"/>
      <c r="D298" s="247" t="s">
        <v>142</v>
      </c>
      <c r="E298" s="39"/>
      <c r="F298" s="248" t="s">
        <v>921</v>
      </c>
      <c r="G298" s="39"/>
      <c r="H298" s="39"/>
      <c r="I298" s="143"/>
      <c r="J298" s="39"/>
      <c r="K298" s="39"/>
      <c r="L298" s="43"/>
      <c r="M298" s="249"/>
      <c r="N298" s="250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142</v>
      </c>
      <c r="AU298" s="16" t="s">
        <v>88</v>
      </c>
    </row>
    <row r="299" s="2" customFormat="1" ht="21.75" customHeight="1">
      <c r="A299" s="37"/>
      <c r="B299" s="38"/>
      <c r="C299" s="233" t="s">
        <v>566</v>
      </c>
      <c r="D299" s="233" t="s">
        <v>138</v>
      </c>
      <c r="E299" s="234" t="s">
        <v>922</v>
      </c>
      <c r="F299" s="235" t="s">
        <v>923</v>
      </c>
      <c r="G299" s="236" t="s">
        <v>400</v>
      </c>
      <c r="H299" s="286"/>
      <c r="I299" s="238"/>
      <c r="J299" s="239">
        <f>ROUND(I299*H299,2)</f>
        <v>0</v>
      </c>
      <c r="K299" s="240"/>
      <c r="L299" s="43"/>
      <c r="M299" s="241" t="s">
        <v>1</v>
      </c>
      <c r="N299" s="242" t="s">
        <v>43</v>
      </c>
      <c r="O299" s="90"/>
      <c r="P299" s="243">
        <f>O299*H299</f>
        <v>0</v>
      </c>
      <c r="Q299" s="243">
        <v>0</v>
      </c>
      <c r="R299" s="243">
        <f>Q299*H299</f>
        <v>0</v>
      </c>
      <c r="S299" s="243">
        <v>0</v>
      </c>
      <c r="T299" s="24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45" t="s">
        <v>227</v>
      </c>
      <c r="AT299" s="245" t="s">
        <v>138</v>
      </c>
      <c r="AU299" s="245" t="s">
        <v>88</v>
      </c>
      <c r="AY299" s="16" t="s">
        <v>137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6" t="s">
        <v>86</v>
      </c>
      <c r="BK299" s="246">
        <f>ROUND(I299*H299,2)</f>
        <v>0</v>
      </c>
      <c r="BL299" s="16" t="s">
        <v>227</v>
      </c>
      <c r="BM299" s="245" t="s">
        <v>924</v>
      </c>
    </row>
    <row r="300" s="12" customFormat="1" ht="22.8" customHeight="1">
      <c r="A300" s="12"/>
      <c r="B300" s="219"/>
      <c r="C300" s="220"/>
      <c r="D300" s="221" t="s">
        <v>77</v>
      </c>
      <c r="E300" s="251" t="s">
        <v>575</v>
      </c>
      <c r="F300" s="251" t="s">
        <v>576</v>
      </c>
      <c r="G300" s="220"/>
      <c r="H300" s="220"/>
      <c r="I300" s="223"/>
      <c r="J300" s="252">
        <f>BK300</f>
        <v>0</v>
      </c>
      <c r="K300" s="220"/>
      <c r="L300" s="225"/>
      <c r="M300" s="226"/>
      <c r="N300" s="227"/>
      <c r="O300" s="227"/>
      <c r="P300" s="228">
        <f>SUM(P301:P312)</f>
        <v>0</v>
      </c>
      <c r="Q300" s="227"/>
      <c r="R300" s="228">
        <f>SUM(R301:R312)</f>
        <v>0.015259999999999999</v>
      </c>
      <c r="S300" s="227"/>
      <c r="T300" s="229">
        <f>SUM(T301:T312)</f>
        <v>0.050000000000000003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30" t="s">
        <v>88</v>
      </c>
      <c r="AT300" s="231" t="s">
        <v>77</v>
      </c>
      <c r="AU300" s="231" t="s">
        <v>86</v>
      </c>
      <c r="AY300" s="230" t="s">
        <v>137</v>
      </c>
      <c r="BK300" s="232">
        <f>SUM(BK301:BK312)</f>
        <v>0</v>
      </c>
    </row>
    <row r="301" s="2" customFormat="1" ht="21.75" customHeight="1">
      <c r="A301" s="37"/>
      <c r="B301" s="38"/>
      <c r="C301" s="233" t="s">
        <v>571</v>
      </c>
      <c r="D301" s="233" t="s">
        <v>138</v>
      </c>
      <c r="E301" s="234" t="s">
        <v>925</v>
      </c>
      <c r="F301" s="235" t="s">
        <v>926</v>
      </c>
      <c r="G301" s="236" t="s">
        <v>178</v>
      </c>
      <c r="H301" s="237">
        <v>2.2400000000000002</v>
      </c>
      <c r="I301" s="238"/>
      <c r="J301" s="239">
        <f>ROUND(I301*H301,2)</f>
        <v>0</v>
      </c>
      <c r="K301" s="240"/>
      <c r="L301" s="43"/>
      <c r="M301" s="241" t="s">
        <v>1</v>
      </c>
      <c r="N301" s="242" t="s">
        <v>43</v>
      </c>
      <c r="O301" s="90"/>
      <c r="P301" s="243">
        <f>O301*H301</f>
        <v>0</v>
      </c>
      <c r="Q301" s="243">
        <v>0</v>
      </c>
      <c r="R301" s="243">
        <f>Q301*H301</f>
        <v>0</v>
      </c>
      <c r="S301" s="243">
        <v>0</v>
      </c>
      <c r="T301" s="24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5" t="s">
        <v>227</v>
      </c>
      <c r="AT301" s="245" t="s">
        <v>138</v>
      </c>
      <c r="AU301" s="245" t="s">
        <v>88</v>
      </c>
      <c r="AY301" s="16" t="s">
        <v>137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6" t="s">
        <v>86</v>
      </c>
      <c r="BK301" s="246">
        <f>ROUND(I301*H301,2)</f>
        <v>0</v>
      </c>
      <c r="BL301" s="16" t="s">
        <v>227</v>
      </c>
      <c r="BM301" s="245" t="s">
        <v>927</v>
      </c>
    </row>
    <row r="302" s="13" customFormat="1">
      <c r="A302" s="13"/>
      <c r="B302" s="253"/>
      <c r="C302" s="254"/>
      <c r="D302" s="247" t="s">
        <v>152</v>
      </c>
      <c r="E302" s="255" t="s">
        <v>1</v>
      </c>
      <c r="F302" s="256" t="s">
        <v>928</v>
      </c>
      <c r="G302" s="254"/>
      <c r="H302" s="257">
        <v>2.2400000000000002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3" t="s">
        <v>152</v>
      </c>
      <c r="AU302" s="263" t="s">
        <v>88</v>
      </c>
      <c r="AV302" s="13" t="s">
        <v>88</v>
      </c>
      <c r="AW302" s="13" t="s">
        <v>34</v>
      </c>
      <c r="AX302" s="13" t="s">
        <v>86</v>
      </c>
      <c r="AY302" s="263" t="s">
        <v>137</v>
      </c>
    </row>
    <row r="303" s="2" customFormat="1" ht="33" customHeight="1">
      <c r="A303" s="37"/>
      <c r="B303" s="38"/>
      <c r="C303" s="275" t="s">
        <v>577</v>
      </c>
      <c r="D303" s="275" t="s">
        <v>292</v>
      </c>
      <c r="E303" s="276" t="s">
        <v>929</v>
      </c>
      <c r="F303" s="277" t="s">
        <v>930</v>
      </c>
      <c r="G303" s="278" t="s">
        <v>162</v>
      </c>
      <c r="H303" s="279">
        <v>8</v>
      </c>
      <c r="I303" s="280"/>
      <c r="J303" s="281">
        <f>ROUND(I303*H303,2)</f>
        <v>0</v>
      </c>
      <c r="K303" s="282"/>
      <c r="L303" s="283"/>
      <c r="M303" s="284" t="s">
        <v>1</v>
      </c>
      <c r="N303" s="285" t="s">
        <v>43</v>
      </c>
      <c r="O303" s="90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5" t="s">
        <v>295</v>
      </c>
      <c r="AT303" s="245" t="s">
        <v>292</v>
      </c>
      <c r="AU303" s="245" t="s">
        <v>88</v>
      </c>
      <c r="AY303" s="16" t="s">
        <v>137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6" t="s">
        <v>86</v>
      </c>
      <c r="BK303" s="246">
        <f>ROUND(I303*H303,2)</f>
        <v>0</v>
      </c>
      <c r="BL303" s="16" t="s">
        <v>227</v>
      </c>
      <c r="BM303" s="245" t="s">
        <v>931</v>
      </c>
    </row>
    <row r="304" s="2" customFormat="1">
      <c r="A304" s="37"/>
      <c r="B304" s="38"/>
      <c r="C304" s="39"/>
      <c r="D304" s="247" t="s">
        <v>142</v>
      </c>
      <c r="E304" s="39"/>
      <c r="F304" s="248" t="s">
        <v>932</v>
      </c>
      <c r="G304" s="39"/>
      <c r="H304" s="39"/>
      <c r="I304" s="143"/>
      <c r="J304" s="39"/>
      <c r="K304" s="39"/>
      <c r="L304" s="43"/>
      <c r="M304" s="249"/>
      <c r="N304" s="250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142</v>
      </c>
      <c r="AU304" s="16" t="s">
        <v>88</v>
      </c>
    </row>
    <row r="305" s="2" customFormat="1" ht="21.75" customHeight="1">
      <c r="A305" s="37"/>
      <c r="B305" s="38"/>
      <c r="C305" s="233" t="s">
        <v>582</v>
      </c>
      <c r="D305" s="233" t="s">
        <v>138</v>
      </c>
      <c r="E305" s="234" t="s">
        <v>933</v>
      </c>
      <c r="F305" s="235" t="s">
        <v>934</v>
      </c>
      <c r="G305" s="236" t="s">
        <v>162</v>
      </c>
      <c r="H305" s="237">
        <v>6</v>
      </c>
      <c r="I305" s="238"/>
      <c r="J305" s="239">
        <f>ROUND(I305*H305,2)</f>
        <v>0</v>
      </c>
      <c r="K305" s="240"/>
      <c r="L305" s="43"/>
      <c r="M305" s="241" t="s">
        <v>1</v>
      </c>
      <c r="N305" s="242" t="s">
        <v>43</v>
      </c>
      <c r="O305" s="90"/>
      <c r="P305" s="243">
        <f>O305*H305</f>
        <v>0</v>
      </c>
      <c r="Q305" s="243">
        <v>0</v>
      </c>
      <c r="R305" s="243">
        <f>Q305*H305</f>
        <v>0</v>
      </c>
      <c r="S305" s="243">
        <v>0</v>
      </c>
      <c r="T305" s="24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45" t="s">
        <v>227</v>
      </c>
      <c r="AT305" s="245" t="s">
        <v>138</v>
      </c>
      <c r="AU305" s="245" t="s">
        <v>88</v>
      </c>
      <c r="AY305" s="16" t="s">
        <v>137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6" t="s">
        <v>86</v>
      </c>
      <c r="BK305" s="246">
        <f>ROUND(I305*H305,2)</f>
        <v>0</v>
      </c>
      <c r="BL305" s="16" t="s">
        <v>227</v>
      </c>
      <c r="BM305" s="245" t="s">
        <v>935</v>
      </c>
    </row>
    <row r="306" s="2" customFormat="1" ht="21.75" customHeight="1">
      <c r="A306" s="37"/>
      <c r="B306" s="38"/>
      <c r="C306" s="275" t="s">
        <v>587</v>
      </c>
      <c r="D306" s="275" t="s">
        <v>292</v>
      </c>
      <c r="E306" s="276" t="s">
        <v>936</v>
      </c>
      <c r="F306" s="277" t="s">
        <v>937</v>
      </c>
      <c r="G306" s="278" t="s">
        <v>162</v>
      </c>
      <c r="H306" s="279">
        <v>6</v>
      </c>
      <c r="I306" s="280"/>
      <c r="J306" s="281">
        <f>ROUND(I306*H306,2)</f>
        <v>0</v>
      </c>
      <c r="K306" s="282"/>
      <c r="L306" s="283"/>
      <c r="M306" s="284" t="s">
        <v>1</v>
      </c>
      <c r="N306" s="285" t="s">
        <v>43</v>
      </c>
      <c r="O306" s="90"/>
      <c r="P306" s="243">
        <f>O306*H306</f>
        <v>0</v>
      </c>
      <c r="Q306" s="243">
        <v>0.0014</v>
      </c>
      <c r="R306" s="243">
        <f>Q306*H306</f>
        <v>0.0083999999999999995</v>
      </c>
      <c r="S306" s="243">
        <v>0</v>
      </c>
      <c r="T306" s="244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45" t="s">
        <v>295</v>
      </c>
      <c r="AT306" s="245" t="s">
        <v>292</v>
      </c>
      <c r="AU306" s="245" t="s">
        <v>88</v>
      </c>
      <c r="AY306" s="16" t="s">
        <v>137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16" t="s">
        <v>86</v>
      </c>
      <c r="BK306" s="246">
        <f>ROUND(I306*H306,2)</f>
        <v>0</v>
      </c>
      <c r="BL306" s="16" t="s">
        <v>227</v>
      </c>
      <c r="BM306" s="245" t="s">
        <v>938</v>
      </c>
    </row>
    <row r="307" s="2" customFormat="1">
      <c r="A307" s="37"/>
      <c r="B307" s="38"/>
      <c r="C307" s="39"/>
      <c r="D307" s="247" t="s">
        <v>142</v>
      </c>
      <c r="E307" s="39"/>
      <c r="F307" s="248" t="s">
        <v>939</v>
      </c>
      <c r="G307" s="39"/>
      <c r="H307" s="39"/>
      <c r="I307" s="143"/>
      <c r="J307" s="39"/>
      <c r="K307" s="39"/>
      <c r="L307" s="43"/>
      <c r="M307" s="249"/>
      <c r="N307" s="250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142</v>
      </c>
      <c r="AU307" s="16" t="s">
        <v>88</v>
      </c>
    </row>
    <row r="308" s="2" customFormat="1" ht="16.5" customHeight="1">
      <c r="A308" s="37"/>
      <c r="B308" s="38"/>
      <c r="C308" s="275" t="s">
        <v>593</v>
      </c>
      <c r="D308" s="275" t="s">
        <v>292</v>
      </c>
      <c r="E308" s="276" t="s">
        <v>940</v>
      </c>
      <c r="F308" s="277" t="s">
        <v>941</v>
      </c>
      <c r="G308" s="278" t="s">
        <v>162</v>
      </c>
      <c r="H308" s="279">
        <v>6</v>
      </c>
      <c r="I308" s="280"/>
      <c r="J308" s="281">
        <f>ROUND(I308*H308,2)</f>
        <v>0</v>
      </c>
      <c r="K308" s="282"/>
      <c r="L308" s="283"/>
      <c r="M308" s="284" t="s">
        <v>1</v>
      </c>
      <c r="N308" s="285" t="s">
        <v>43</v>
      </c>
      <c r="O308" s="90"/>
      <c r="P308" s="243">
        <f>O308*H308</f>
        <v>0</v>
      </c>
      <c r="Q308" s="243">
        <v>0.00014999999999999999</v>
      </c>
      <c r="R308" s="243">
        <f>Q308*H308</f>
        <v>0.00089999999999999998</v>
      </c>
      <c r="S308" s="243">
        <v>0</v>
      </c>
      <c r="T308" s="244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5" t="s">
        <v>295</v>
      </c>
      <c r="AT308" s="245" t="s">
        <v>292</v>
      </c>
      <c r="AU308" s="245" t="s">
        <v>88</v>
      </c>
      <c r="AY308" s="16" t="s">
        <v>137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6" t="s">
        <v>86</v>
      </c>
      <c r="BK308" s="246">
        <f>ROUND(I308*H308,2)</f>
        <v>0</v>
      </c>
      <c r="BL308" s="16" t="s">
        <v>227</v>
      </c>
      <c r="BM308" s="245" t="s">
        <v>942</v>
      </c>
    </row>
    <row r="309" s="2" customFormat="1" ht="16.5" customHeight="1">
      <c r="A309" s="37"/>
      <c r="B309" s="38"/>
      <c r="C309" s="233" t="s">
        <v>599</v>
      </c>
      <c r="D309" s="233" t="s">
        <v>138</v>
      </c>
      <c r="E309" s="234" t="s">
        <v>943</v>
      </c>
      <c r="F309" s="235" t="s">
        <v>944</v>
      </c>
      <c r="G309" s="236" t="s">
        <v>162</v>
      </c>
      <c r="H309" s="237">
        <v>2</v>
      </c>
      <c r="I309" s="238"/>
      <c r="J309" s="239">
        <f>ROUND(I309*H309,2)</f>
        <v>0</v>
      </c>
      <c r="K309" s="240"/>
      <c r="L309" s="43"/>
      <c r="M309" s="241" t="s">
        <v>1</v>
      </c>
      <c r="N309" s="242" t="s">
        <v>43</v>
      </c>
      <c r="O309" s="90"/>
      <c r="P309" s="243">
        <f>O309*H309</f>
        <v>0</v>
      </c>
      <c r="Q309" s="243">
        <v>0</v>
      </c>
      <c r="R309" s="243">
        <f>Q309*H309</f>
        <v>0</v>
      </c>
      <c r="S309" s="243">
        <v>0</v>
      </c>
      <c r="T309" s="244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45" t="s">
        <v>140</v>
      </c>
      <c r="AT309" s="245" t="s">
        <v>138</v>
      </c>
      <c r="AU309" s="245" t="s">
        <v>88</v>
      </c>
      <c r="AY309" s="16" t="s">
        <v>137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16" t="s">
        <v>86</v>
      </c>
      <c r="BK309" s="246">
        <f>ROUND(I309*H309,2)</f>
        <v>0</v>
      </c>
      <c r="BL309" s="16" t="s">
        <v>140</v>
      </c>
      <c r="BM309" s="245" t="s">
        <v>945</v>
      </c>
    </row>
    <row r="310" s="2" customFormat="1" ht="21.75" customHeight="1">
      <c r="A310" s="37"/>
      <c r="B310" s="38"/>
      <c r="C310" s="275" t="s">
        <v>603</v>
      </c>
      <c r="D310" s="275" t="s">
        <v>292</v>
      </c>
      <c r="E310" s="276" t="s">
        <v>946</v>
      </c>
      <c r="F310" s="277" t="s">
        <v>947</v>
      </c>
      <c r="G310" s="278" t="s">
        <v>162</v>
      </c>
      <c r="H310" s="279">
        <v>2</v>
      </c>
      <c r="I310" s="280"/>
      <c r="J310" s="281">
        <f>ROUND(I310*H310,2)</f>
        <v>0</v>
      </c>
      <c r="K310" s="282"/>
      <c r="L310" s="283"/>
      <c r="M310" s="284" t="s">
        <v>1</v>
      </c>
      <c r="N310" s="285" t="s">
        <v>43</v>
      </c>
      <c r="O310" s="90"/>
      <c r="P310" s="243">
        <f>O310*H310</f>
        <v>0</v>
      </c>
      <c r="Q310" s="243">
        <v>0.00298</v>
      </c>
      <c r="R310" s="243">
        <f>Q310*H310</f>
        <v>0.00596</v>
      </c>
      <c r="S310" s="243">
        <v>0</v>
      </c>
      <c r="T310" s="244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45" t="s">
        <v>140</v>
      </c>
      <c r="AT310" s="245" t="s">
        <v>292</v>
      </c>
      <c r="AU310" s="245" t="s">
        <v>88</v>
      </c>
      <c r="AY310" s="16" t="s">
        <v>137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6" t="s">
        <v>86</v>
      </c>
      <c r="BK310" s="246">
        <f>ROUND(I310*H310,2)</f>
        <v>0</v>
      </c>
      <c r="BL310" s="16" t="s">
        <v>140</v>
      </c>
      <c r="BM310" s="245" t="s">
        <v>948</v>
      </c>
    </row>
    <row r="311" s="2" customFormat="1" ht="33" customHeight="1">
      <c r="A311" s="37"/>
      <c r="B311" s="38"/>
      <c r="C311" s="233" t="s">
        <v>607</v>
      </c>
      <c r="D311" s="233" t="s">
        <v>138</v>
      </c>
      <c r="E311" s="234" t="s">
        <v>949</v>
      </c>
      <c r="F311" s="235" t="s">
        <v>950</v>
      </c>
      <c r="G311" s="236" t="s">
        <v>951</v>
      </c>
      <c r="H311" s="237">
        <v>50</v>
      </c>
      <c r="I311" s="238"/>
      <c r="J311" s="239">
        <f>ROUND(I311*H311,2)</f>
        <v>0</v>
      </c>
      <c r="K311" s="240"/>
      <c r="L311" s="43"/>
      <c r="M311" s="241" t="s">
        <v>1</v>
      </c>
      <c r="N311" s="242" t="s">
        <v>43</v>
      </c>
      <c r="O311" s="90"/>
      <c r="P311" s="243">
        <f>O311*H311</f>
        <v>0</v>
      </c>
      <c r="Q311" s="243">
        <v>0</v>
      </c>
      <c r="R311" s="243">
        <f>Q311*H311</f>
        <v>0</v>
      </c>
      <c r="S311" s="243">
        <v>0.001</v>
      </c>
      <c r="T311" s="244">
        <f>S311*H311</f>
        <v>0.050000000000000003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5" t="s">
        <v>227</v>
      </c>
      <c r="AT311" s="245" t="s">
        <v>138</v>
      </c>
      <c r="AU311" s="245" t="s">
        <v>88</v>
      </c>
      <c r="AY311" s="16" t="s">
        <v>137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16" t="s">
        <v>86</v>
      </c>
      <c r="BK311" s="246">
        <f>ROUND(I311*H311,2)</f>
        <v>0</v>
      </c>
      <c r="BL311" s="16" t="s">
        <v>227</v>
      </c>
      <c r="BM311" s="245" t="s">
        <v>952</v>
      </c>
    </row>
    <row r="312" s="2" customFormat="1" ht="21.75" customHeight="1">
      <c r="A312" s="37"/>
      <c r="B312" s="38"/>
      <c r="C312" s="233" t="s">
        <v>953</v>
      </c>
      <c r="D312" s="233" t="s">
        <v>138</v>
      </c>
      <c r="E312" s="234" t="s">
        <v>588</v>
      </c>
      <c r="F312" s="235" t="s">
        <v>589</v>
      </c>
      <c r="G312" s="236" t="s">
        <v>400</v>
      </c>
      <c r="H312" s="286"/>
      <c r="I312" s="238"/>
      <c r="J312" s="239">
        <f>ROUND(I312*H312,2)</f>
        <v>0</v>
      </c>
      <c r="K312" s="240"/>
      <c r="L312" s="43"/>
      <c r="M312" s="241" t="s">
        <v>1</v>
      </c>
      <c r="N312" s="242" t="s">
        <v>43</v>
      </c>
      <c r="O312" s="90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45" t="s">
        <v>227</v>
      </c>
      <c r="AT312" s="245" t="s">
        <v>138</v>
      </c>
      <c r="AU312" s="245" t="s">
        <v>88</v>
      </c>
      <c r="AY312" s="16" t="s">
        <v>137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6" t="s">
        <v>86</v>
      </c>
      <c r="BK312" s="246">
        <f>ROUND(I312*H312,2)</f>
        <v>0</v>
      </c>
      <c r="BL312" s="16" t="s">
        <v>227</v>
      </c>
      <c r="BM312" s="245" t="s">
        <v>954</v>
      </c>
    </row>
    <row r="313" s="12" customFormat="1" ht="22.8" customHeight="1">
      <c r="A313" s="12"/>
      <c r="B313" s="219"/>
      <c r="C313" s="220"/>
      <c r="D313" s="221" t="s">
        <v>77</v>
      </c>
      <c r="E313" s="251" t="s">
        <v>591</v>
      </c>
      <c r="F313" s="251" t="s">
        <v>955</v>
      </c>
      <c r="G313" s="220"/>
      <c r="H313" s="220"/>
      <c r="I313" s="223"/>
      <c r="J313" s="252">
        <f>BK313</f>
        <v>0</v>
      </c>
      <c r="K313" s="220"/>
      <c r="L313" s="225"/>
      <c r="M313" s="226"/>
      <c r="N313" s="227"/>
      <c r="O313" s="227"/>
      <c r="P313" s="228">
        <f>SUM(P314:P344)</f>
        <v>0</v>
      </c>
      <c r="Q313" s="227"/>
      <c r="R313" s="228">
        <f>SUM(R314:R344)</f>
        <v>1.3775213999999998</v>
      </c>
      <c r="S313" s="227"/>
      <c r="T313" s="229">
        <f>SUM(T314:T344)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30" t="s">
        <v>88</v>
      </c>
      <c r="AT313" s="231" t="s">
        <v>77</v>
      </c>
      <c r="AU313" s="231" t="s">
        <v>86</v>
      </c>
      <c r="AY313" s="230" t="s">
        <v>137</v>
      </c>
      <c r="BK313" s="232">
        <f>SUM(BK314:BK344)</f>
        <v>0</v>
      </c>
    </row>
    <row r="314" s="2" customFormat="1" ht="21.75" customHeight="1">
      <c r="A314" s="37"/>
      <c r="B314" s="38"/>
      <c r="C314" s="233" t="s">
        <v>956</v>
      </c>
      <c r="D314" s="233" t="s">
        <v>138</v>
      </c>
      <c r="E314" s="234" t="s">
        <v>957</v>
      </c>
      <c r="F314" s="235" t="s">
        <v>958</v>
      </c>
      <c r="G314" s="236" t="s">
        <v>162</v>
      </c>
      <c r="H314" s="237">
        <v>78</v>
      </c>
      <c r="I314" s="238"/>
      <c r="J314" s="239">
        <f>ROUND(I314*H314,2)</f>
        <v>0</v>
      </c>
      <c r="K314" s="240"/>
      <c r="L314" s="43"/>
      <c r="M314" s="241" t="s">
        <v>1</v>
      </c>
      <c r="N314" s="242" t="s">
        <v>43</v>
      </c>
      <c r="O314" s="90"/>
      <c r="P314" s="243">
        <f>O314*H314</f>
        <v>0</v>
      </c>
      <c r="Q314" s="243">
        <v>0</v>
      </c>
      <c r="R314" s="243">
        <f>Q314*H314</f>
        <v>0</v>
      </c>
      <c r="S314" s="243">
        <v>0</v>
      </c>
      <c r="T314" s="24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45" t="s">
        <v>227</v>
      </c>
      <c r="AT314" s="245" t="s">
        <v>138</v>
      </c>
      <c r="AU314" s="245" t="s">
        <v>88</v>
      </c>
      <c r="AY314" s="16" t="s">
        <v>137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16" t="s">
        <v>86</v>
      </c>
      <c r="BK314" s="246">
        <f>ROUND(I314*H314,2)</f>
        <v>0</v>
      </c>
      <c r="BL314" s="16" t="s">
        <v>227</v>
      </c>
      <c r="BM314" s="245" t="s">
        <v>959</v>
      </c>
    </row>
    <row r="315" s="13" customFormat="1">
      <c r="A315" s="13"/>
      <c r="B315" s="253"/>
      <c r="C315" s="254"/>
      <c r="D315" s="247" t="s">
        <v>152</v>
      </c>
      <c r="E315" s="255" t="s">
        <v>1</v>
      </c>
      <c r="F315" s="256" t="s">
        <v>960</v>
      </c>
      <c r="G315" s="254"/>
      <c r="H315" s="257">
        <v>27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3" t="s">
        <v>152</v>
      </c>
      <c r="AU315" s="263" t="s">
        <v>88</v>
      </c>
      <c r="AV315" s="13" t="s">
        <v>88</v>
      </c>
      <c r="AW315" s="13" t="s">
        <v>34</v>
      </c>
      <c r="AX315" s="13" t="s">
        <v>78</v>
      </c>
      <c r="AY315" s="263" t="s">
        <v>137</v>
      </c>
    </row>
    <row r="316" s="13" customFormat="1">
      <c r="A316" s="13"/>
      <c r="B316" s="253"/>
      <c r="C316" s="254"/>
      <c r="D316" s="247" t="s">
        <v>152</v>
      </c>
      <c r="E316" s="255" t="s">
        <v>1</v>
      </c>
      <c r="F316" s="256" t="s">
        <v>961</v>
      </c>
      <c r="G316" s="254"/>
      <c r="H316" s="257">
        <v>31</v>
      </c>
      <c r="I316" s="258"/>
      <c r="J316" s="254"/>
      <c r="K316" s="254"/>
      <c r="L316" s="259"/>
      <c r="M316" s="260"/>
      <c r="N316" s="261"/>
      <c r="O316" s="261"/>
      <c r="P316" s="261"/>
      <c r="Q316" s="261"/>
      <c r="R316" s="261"/>
      <c r="S316" s="261"/>
      <c r="T316" s="26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3" t="s">
        <v>152</v>
      </c>
      <c r="AU316" s="263" t="s">
        <v>88</v>
      </c>
      <c r="AV316" s="13" t="s">
        <v>88</v>
      </c>
      <c r="AW316" s="13" t="s">
        <v>34</v>
      </c>
      <c r="AX316" s="13" t="s">
        <v>78</v>
      </c>
      <c r="AY316" s="263" t="s">
        <v>137</v>
      </c>
    </row>
    <row r="317" s="13" customFormat="1">
      <c r="A317" s="13"/>
      <c r="B317" s="253"/>
      <c r="C317" s="254"/>
      <c r="D317" s="247" t="s">
        <v>152</v>
      </c>
      <c r="E317" s="255" t="s">
        <v>1</v>
      </c>
      <c r="F317" s="256" t="s">
        <v>962</v>
      </c>
      <c r="G317" s="254"/>
      <c r="H317" s="257">
        <v>13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3" t="s">
        <v>152</v>
      </c>
      <c r="AU317" s="263" t="s">
        <v>88</v>
      </c>
      <c r="AV317" s="13" t="s">
        <v>88</v>
      </c>
      <c r="AW317" s="13" t="s">
        <v>34</v>
      </c>
      <c r="AX317" s="13" t="s">
        <v>78</v>
      </c>
      <c r="AY317" s="263" t="s">
        <v>137</v>
      </c>
    </row>
    <row r="318" s="13" customFormat="1">
      <c r="A318" s="13"/>
      <c r="B318" s="253"/>
      <c r="C318" s="254"/>
      <c r="D318" s="247" t="s">
        <v>152</v>
      </c>
      <c r="E318" s="255" t="s">
        <v>1</v>
      </c>
      <c r="F318" s="256" t="s">
        <v>963</v>
      </c>
      <c r="G318" s="254"/>
      <c r="H318" s="257">
        <v>7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3" t="s">
        <v>152</v>
      </c>
      <c r="AU318" s="263" t="s">
        <v>88</v>
      </c>
      <c r="AV318" s="13" t="s">
        <v>88</v>
      </c>
      <c r="AW318" s="13" t="s">
        <v>34</v>
      </c>
      <c r="AX318" s="13" t="s">
        <v>78</v>
      </c>
      <c r="AY318" s="263" t="s">
        <v>137</v>
      </c>
    </row>
    <row r="319" s="14" customFormat="1">
      <c r="A319" s="14"/>
      <c r="B319" s="264"/>
      <c r="C319" s="265"/>
      <c r="D319" s="247" t="s">
        <v>152</v>
      </c>
      <c r="E319" s="266" t="s">
        <v>1</v>
      </c>
      <c r="F319" s="267" t="s">
        <v>159</v>
      </c>
      <c r="G319" s="265"/>
      <c r="H319" s="268">
        <v>78</v>
      </c>
      <c r="I319" s="269"/>
      <c r="J319" s="265"/>
      <c r="K319" s="265"/>
      <c r="L319" s="270"/>
      <c r="M319" s="271"/>
      <c r="N319" s="272"/>
      <c r="O319" s="272"/>
      <c r="P319" s="272"/>
      <c r="Q319" s="272"/>
      <c r="R319" s="272"/>
      <c r="S319" s="272"/>
      <c r="T319" s="27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4" t="s">
        <v>152</v>
      </c>
      <c r="AU319" s="274" t="s">
        <v>88</v>
      </c>
      <c r="AV319" s="14" t="s">
        <v>136</v>
      </c>
      <c r="AW319" s="14" t="s">
        <v>34</v>
      </c>
      <c r="AX319" s="14" t="s">
        <v>86</v>
      </c>
      <c r="AY319" s="274" t="s">
        <v>137</v>
      </c>
    </row>
    <row r="320" s="2" customFormat="1" ht="21.75" customHeight="1">
      <c r="A320" s="37"/>
      <c r="B320" s="38"/>
      <c r="C320" s="233" t="s">
        <v>964</v>
      </c>
      <c r="D320" s="233" t="s">
        <v>138</v>
      </c>
      <c r="E320" s="234" t="s">
        <v>965</v>
      </c>
      <c r="F320" s="235" t="s">
        <v>966</v>
      </c>
      <c r="G320" s="236" t="s">
        <v>162</v>
      </c>
      <c r="H320" s="237">
        <v>57</v>
      </c>
      <c r="I320" s="238"/>
      <c r="J320" s="239">
        <f>ROUND(I320*H320,2)</f>
        <v>0</v>
      </c>
      <c r="K320" s="240"/>
      <c r="L320" s="43"/>
      <c r="M320" s="241" t="s">
        <v>1</v>
      </c>
      <c r="N320" s="242" t="s">
        <v>43</v>
      </c>
      <c r="O320" s="90"/>
      <c r="P320" s="243">
        <f>O320*H320</f>
        <v>0</v>
      </c>
      <c r="Q320" s="243">
        <v>0</v>
      </c>
      <c r="R320" s="243">
        <f>Q320*H320</f>
        <v>0</v>
      </c>
      <c r="S320" s="243">
        <v>0</v>
      </c>
      <c r="T320" s="244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45" t="s">
        <v>227</v>
      </c>
      <c r="AT320" s="245" t="s">
        <v>138</v>
      </c>
      <c r="AU320" s="245" t="s">
        <v>88</v>
      </c>
      <c r="AY320" s="16" t="s">
        <v>137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6" t="s">
        <v>86</v>
      </c>
      <c r="BK320" s="246">
        <f>ROUND(I320*H320,2)</f>
        <v>0</v>
      </c>
      <c r="BL320" s="16" t="s">
        <v>227</v>
      </c>
      <c r="BM320" s="245" t="s">
        <v>967</v>
      </c>
    </row>
    <row r="321" s="13" customFormat="1">
      <c r="A321" s="13"/>
      <c r="B321" s="253"/>
      <c r="C321" s="254"/>
      <c r="D321" s="247" t="s">
        <v>152</v>
      </c>
      <c r="E321" s="255" t="s">
        <v>1</v>
      </c>
      <c r="F321" s="256" t="s">
        <v>968</v>
      </c>
      <c r="G321" s="254"/>
      <c r="H321" s="257">
        <v>26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3" t="s">
        <v>152</v>
      </c>
      <c r="AU321" s="263" t="s">
        <v>88</v>
      </c>
      <c r="AV321" s="13" t="s">
        <v>88</v>
      </c>
      <c r="AW321" s="13" t="s">
        <v>34</v>
      </c>
      <c r="AX321" s="13" t="s">
        <v>78</v>
      </c>
      <c r="AY321" s="263" t="s">
        <v>137</v>
      </c>
    </row>
    <row r="322" s="13" customFormat="1">
      <c r="A322" s="13"/>
      <c r="B322" s="253"/>
      <c r="C322" s="254"/>
      <c r="D322" s="247" t="s">
        <v>152</v>
      </c>
      <c r="E322" s="255" t="s">
        <v>1</v>
      </c>
      <c r="F322" s="256" t="s">
        <v>969</v>
      </c>
      <c r="G322" s="254"/>
      <c r="H322" s="257">
        <v>31</v>
      </c>
      <c r="I322" s="258"/>
      <c r="J322" s="254"/>
      <c r="K322" s="254"/>
      <c r="L322" s="259"/>
      <c r="M322" s="260"/>
      <c r="N322" s="261"/>
      <c r="O322" s="261"/>
      <c r="P322" s="261"/>
      <c r="Q322" s="261"/>
      <c r="R322" s="261"/>
      <c r="S322" s="261"/>
      <c r="T322" s="26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3" t="s">
        <v>152</v>
      </c>
      <c r="AU322" s="263" t="s">
        <v>88</v>
      </c>
      <c r="AV322" s="13" t="s">
        <v>88</v>
      </c>
      <c r="AW322" s="13" t="s">
        <v>34</v>
      </c>
      <c r="AX322" s="13" t="s">
        <v>78</v>
      </c>
      <c r="AY322" s="263" t="s">
        <v>137</v>
      </c>
    </row>
    <row r="323" s="14" customFormat="1">
      <c r="A323" s="14"/>
      <c r="B323" s="264"/>
      <c r="C323" s="265"/>
      <c r="D323" s="247" t="s">
        <v>152</v>
      </c>
      <c r="E323" s="266" t="s">
        <v>1</v>
      </c>
      <c r="F323" s="267" t="s">
        <v>159</v>
      </c>
      <c r="G323" s="265"/>
      <c r="H323" s="268">
        <v>57</v>
      </c>
      <c r="I323" s="269"/>
      <c r="J323" s="265"/>
      <c r="K323" s="265"/>
      <c r="L323" s="270"/>
      <c r="M323" s="271"/>
      <c r="N323" s="272"/>
      <c r="O323" s="272"/>
      <c r="P323" s="272"/>
      <c r="Q323" s="272"/>
      <c r="R323" s="272"/>
      <c r="S323" s="272"/>
      <c r="T323" s="27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4" t="s">
        <v>152</v>
      </c>
      <c r="AU323" s="274" t="s">
        <v>88</v>
      </c>
      <c r="AV323" s="14" t="s">
        <v>136</v>
      </c>
      <c r="AW323" s="14" t="s">
        <v>34</v>
      </c>
      <c r="AX323" s="14" t="s">
        <v>86</v>
      </c>
      <c r="AY323" s="274" t="s">
        <v>137</v>
      </c>
    </row>
    <row r="324" s="2" customFormat="1" ht="21.75" customHeight="1">
      <c r="A324" s="37"/>
      <c r="B324" s="38"/>
      <c r="C324" s="233" t="s">
        <v>970</v>
      </c>
      <c r="D324" s="233" t="s">
        <v>138</v>
      </c>
      <c r="E324" s="234" t="s">
        <v>971</v>
      </c>
      <c r="F324" s="235" t="s">
        <v>972</v>
      </c>
      <c r="G324" s="236" t="s">
        <v>178</v>
      </c>
      <c r="H324" s="237">
        <v>134.77000000000001</v>
      </c>
      <c r="I324" s="238"/>
      <c r="J324" s="239">
        <f>ROUND(I324*H324,2)</f>
        <v>0</v>
      </c>
      <c r="K324" s="240"/>
      <c r="L324" s="43"/>
      <c r="M324" s="241" t="s">
        <v>1</v>
      </c>
      <c r="N324" s="242" t="s">
        <v>43</v>
      </c>
      <c r="O324" s="90"/>
      <c r="P324" s="243">
        <f>O324*H324</f>
        <v>0</v>
      </c>
      <c r="Q324" s="243">
        <v>0</v>
      </c>
      <c r="R324" s="243">
        <f>Q324*H324</f>
        <v>0</v>
      </c>
      <c r="S324" s="243">
        <v>0</v>
      </c>
      <c r="T324" s="244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45" t="s">
        <v>227</v>
      </c>
      <c r="AT324" s="245" t="s">
        <v>138</v>
      </c>
      <c r="AU324" s="245" t="s">
        <v>88</v>
      </c>
      <c r="AY324" s="16" t="s">
        <v>137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6" t="s">
        <v>86</v>
      </c>
      <c r="BK324" s="246">
        <f>ROUND(I324*H324,2)</f>
        <v>0</v>
      </c>
      <c r="BL324" s="16" t="s">
        <v>227</v>
      </c>
      <c r="BM324" s="245" t="s">
        <v>973</v>
      </c>
    </row>
    <row r="325" s="13" customFormat="1">
      <c r="A325" s="13"/>
      <c r="B325" s="253"/>
      <c r="C325" s="254"/>
      <c r="D325" s="247" t="s">
        <v>152</v>
      </c>
      <c r="E325" s="255" t="s">
        <v>1</v>
      </c>
      <c r="F325" s="256" t="s">
        <v>974</v>
      </c>
      <c r="G325" s="254"/>
      <c r="H325" s="257">
        <v>134.77000000000001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3" t="s">
        <v>152</v>
      </c>
      <c r="AU325" s="263" t="s">
        <v>88</v>
      </c>
      <c r="AV325" s="13" t="s">
        <v>88</v>
      </c>
      <c r="AW325" s="13" t="s">
        <v>34</v>
      </c>
      <c r="AX325" s="13" t="s">
        <v>86</v>
      </c>
      <c r="AY325" s="263" t="s">
        <v>137</v>
      </c>
    </row>
    <row r="326" s="2" customFormat="1" ht="21.75" customHeight="1">
      <c r="A326" s="37"/>
      <c r="B326" s="38"/>
      <c r="C326" s="233" t="s">
        <v>975</v>
      </c>
      <c r="D326" s="233" t="s">
        <v>138</v>
      </c>
      <c r="E326" s="234" t="s">
        <v>976</v>
      </c>
      <c r="F326" s="235" t="s">
        <v>977</v>
      </c>
      <c r="G326" s="236" t="s">
        <v>178</v>
      </c>
      <c r="H326" s="237">
        <v>38.689999999999998</v>
      </c>
      <c r="I326" s="238"/>
      <c r="J326" s="239">
        <f>ROUND(I326*H326,2)</f>
        <v>0</v>
      </c>
      <c r="K326" s="240"/>
      <c r="L326" s="43"/>
      <c r="M326" s="241" t="s">
        <v>1</v>
      </c>
      <c r="N326" s="242" t="s">
        <v>43</v>
      </c>
      <c r="O326" s="90"/>
      <c r="P326" s="243">
        <f>O326*H326</f>
        <v>0</v>
      </c>
      <c r="Q326" s="243">
        <v>0</v>
      </c>
      <c r="R326" s="243">
        <f>Q326*H326</f>
        <v>0</v>
      </c>
      <c r="S326" s="243">
        <v>0</v>
      </c>
      <c r="T326" s="24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45" t="s">
        <v>227</v>
      </c>
      <c r="AT326" s="245" t="s">
        <v>138</v>
      </c>
      <c r="AU326" s="245" t="s">
        <v>88</v>
      </c>
      <c r="AY326" s="16" t="s">
        <v>137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6" t="s">
        <v>86</v>
      </c>
      <c r="BK326" s="246">
        <f>ROUND(I326*H326,2)</f>
        <v>0</v>
      </c>
      <c r="BL326" s="16" t="s">
        <v>227</v>
      </c>
      <c r="BM326" s="245" t="s">
        <v>978</v>
      </c>
    </row>
    <row r="327" s="2" customFormat="1" ht="21.75" customHeight="1">
      <c r="A327" s="37"/>
      <c r="B327" s="38"/>
      <c r="C327" s="233" t="s">
        <v>979</v>
      </c>
      <c r="D327" s="233" t="s">
        <v>138</v>
      </c>
      <c r="E327" s="234" t="s">
        <v>980</v>
      </c>
      <c r="F327" s="235" t="s">
        <v>981</v>
      </c>
      <c r="G327" s="236" t="s">
        <v>178</v>
      </c>
      <c r="H327" s="237">
        <v>106.81999999999999</v>
      </c>
      <c r="I327" s="238"/>
      <c r="J327" s="239">
        <f>ROUND(I327*H327,2)</f>
        <v>0</v>
      </c>
      <c r="K327" s="240"/>
      <c r="L327" s="43"/>
      <c r="M327" s="241" t="s">
        <v>1</v>
      </c>
      <c r="N327" s="242" t="s">
        <v>43</v>
      </c>
      <c r="O327" s="90"/>
      <c r="P327" s="243">
        <f>O327*H327</f>
        <v>0</v>
      </c>
      <c r="Q327" s="243">
        <v>0.00029999999999999997</v>
      </c>
      <c r="R327" s="243">
        <f>Q327*H327</f>
        <v>0.032045999999999998</v>
      </c>
      <c r="S327" s="243">
        <v>0</v>
      </c>
      <c r="T327" s="24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5" t="s">
        <v>227</v>
      </c>
      <c r="AT327" s="245" t="s">
        <v>138</v>
      </c>
      <c r="AU327" s="245" t="s">
        <v>88</v>
      </c>
      <c r="AY327" s="16" t="s">
        <v>137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6" t="s">
        <v>86</v>
      </c>
      <c r="BK327" s="246">
        <f>ROUND(I327*H327,2)</f>
        <v>0</v>
      </c>
      <c r="BL327" s="16" t="s">
        <v>227</v>
      </c>
      <c r="BM327" s="245" t="s">
        <v>982</v>
      </c>
    </row>
    <row r="328" s="13" customFormat="1">
      <c r="A328" s="13"/>
      <c r="B328" s="253"/>
      <c r="C328" s="254"/>
      <c r="D328" s="247" t="s">
        <v>152</v>
      </c>
      <c r="E328" s="255" t="s">
        <v>1</v>
      </c>
      <c r="F328" s="256" t="s">
        <v>983</v>
      </c>
      <c r="G328" s="254"/>
      <c r="H328" s="257">
        <v>70.019999999999996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3" t="s">
        <v>152</v>
      </c>
      <c r="AU328" s="263" t="s">
        <v>88</v>
      </c>
      <c r="AV328" s="13" t="s">
        <v>88</v>
      </c>
      <c r="AW328" s="13" t="s">
        <v>34</v>
      </c>
      <c r="AX328" s="13" t="s">
        <v>78</v>
      </c>
      <c r="AY328" s="263" t="s">
        <v>137</v>
      </c>
    </row>
    <row r="329" s="13" customFormat="1">
      <c r="A329" s="13"/>
      <c r="B329" s="253"/>
      <c r="C329" s="254"/>
      <c r="D329" s="247" t="s">
        <v>152</v>
      </c>
      <c r="E329" s="255" t="s">
        <v>1</v>
      </c>
      <c r="F329" s="256" t="s">
        <v>984</v>
      </c>
      <c r="G329" s="254"/>
      <c r="H329" s="257">
        <v>12.800000000000001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3" t="s">
        <v>152</v>
      </c>
      <c r="AU329" s="263" t="s">
        <v>88</v>
      </c>
      <c r="AV329" s="13" t="s">
        <v>88</v>
      </c>
      <c r="AW329" s="13" t="s">
        <v>34</v>
      </c>
      <c r="AX329" s="13" t="s">
        <v>78</v>
      </c>
      <c r="AY329" s="263" t="s">
        <v>137</v>
      </c>
    </row>
    <row r="330" s="13" customFormat="1">
      <c r="A330" s="13"/>
      <c r="B330" s="253"/>
      <c r="C330" s="254"/>
      <c r="D330" s="247" t="s">
        <v>152</v>
      </c>
      <c r="E330" s="255" t="s">
        <v>1</v>
      </c>
      <c r="F330" s="256" t="s">
        <v>985</v>
      </c>
      <c r="G330" s="254"/>
      <c r="H330" s="257">
        <v>4</v>
      </c>
      <c r="I330" s="258"/>
      <c r="J330" s="254"/>
      <c r="K330" s="254"/>
      <c r="L330" s="259"/>
      <c r="M330" s="260"/>
      <c r="N330" s="261"/>
      <c r="O330" s="261"/>
      <c r="P330" s="261"/>
      <c r="Q330" s="261"/>
      <c r="R330" s="261"/>
      <c r="S330" s="261"/>
      <c r="T330" s="26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3" t="s">
        <v>152</v>
      </c>
      <c r="AU330" s="263" t="s">
        <v>88</v>
      </c>
      <c r="AV330" s="13" t="s">
        <v>88</v>
      </c>
      <c r="AW330" s="13" t="s">
        <v>34</v>
      </c>
      <c r="AX330" s="13" t="s">
        <v>78</v>
      </c>
      <c r="AY330" s="263" t="s">
        <v>137</v>
      </c>
    </row>
    <row r="331" s="13" customFormat="1">
      <c r="A331" s="13"/>
      <c r="B331" s="253"/>
      <c r="C331" s="254"/>
      <c r="D331" s="247" t="s">
        <v>152</v>
      </c>
      <c r="E331" s="255" t="s">
        <v>1</v>
      </c>
      <c r="F331" s="256" t="s">
        <v>986</v>
      </c>
      <c r="G331" s="254"/>
      <c r="H331" s="257">
        <v>20</v>
      </c>
      <c r="I331" s="258"/>
      <c r="J331" s="254"/>
      <c r="K331" s="254"/>
      <c r="L331" s="259"/>
      <c r="M331" s="260"/>
      <c r="N331" s="261"/>
      <c r="O331" s="261"/>
      <c r="P331" s="261"/>
      <c r="Q331" s="261"/>
      <c r="R331" s="261"/>
      <c r="S331" s="261"/>
      <c r="T331" s="26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3" t="s">
        <v>152</v>
      </c>
      <c r="AU331" s="263" t="s">
        <v>88</v>
      </c>
      <c r="AV331" s="13" t="s">
        <v>88</v>
      </c>
      <c r="AW331" s="13" t="s">
        <v>34</v>
      </c>
      <c r="AX331" s="13" t="s">
        <v>78</v>
      </c>
      <c r="AY331" s="263" t="s">
        <v>137</v>
      </c>
    </row>
    <row r="332" s="14" customFormat="1">
      <c r="A332" s="14"/>
      <c r="B332" s="264"/>
      <c r="C332" s="265"/>
      <c r="D332" s="247" t="s">
        <v>152</v>
      </c>
      <c r="E332" s="266" t="s">
        <v>1</v>
      </c>
      <c r="F332" s="267" t="s">
        <v>159</v>
      </c>
      <c r="G332" s="265"/>
      <c r="H332" s="268">
        <v>106.81999999999999</v>
      </c>
      <c r="I332" s="269"/>
      <c r="J332" s="265"/>
      <c r="K332" s="265"/>
      <c r="L332" s="270"/>
      <c r="M332" s="271"/>
      <c r="N332" s="272"/>
      <c r="O332" s="272"/>
      <c r="P332" s="272"/>
      <c r="Q332" s="272"/>
      <c r="R332" s="272"/>
      <c r="S332" s="272"/>
      <c r="T332" s="27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4" t="s">
        <v>152</v>
      </c>
      <c r="AU332" s="274" t="s">
        <v>88</v>
      </c>
      <c r="AV332" s="14" t="s">
        <v>136</v>
      </c>
      <c r="AW332" s="14" t="s">
        <v>34</v>
      </c>
      <c r="AX332" s="14" t="s">
        <v>86</v>
      </c>
      <c r="AY332" s="274" t="s">
        <v>137</v>
      </c>
    </row>
    <row r="333" s="2" customFormat="1" ht="21.75" customHeight="1">
      <c r="A333" s="37"/>
      <c r="B333" s="38"/>
      <c r="C333" s="233" t="s">
        <v>987</v>
      </c>
      <c r="D333" s="233" t="s">
        <v>138</v>
      </c>
      <c r="E333" s="234" t="s">
        <v>988</v>
      </c>
      <c r="F333" s="235" t="s">
        <v>989</v>
      </c>
      <c r="G333" s="236" t="s">
        <v>178</v>
      </c>
      <c r="H333" s="237">
        <v>106.81999999999999</v>
      </c>
      <c r="I333" s="238"/>
      <c r="J333" s="239">
        <f>ROUND(I333*H333,2)</f>
        <v>0</v>
      </c>
      <c r="K333" s="240"/>
      <c r="L333" s="43"/>
      <c r="M333" s="241" t="s">
        <v>1</v>
      </c>
      <c r="N333" s="242" t="s">
        <v>43</v>
      </c>
      <c r="O333" s="90"/>
      <c r="P333" s="243">
        <f>O333*H333</f>
        <v>0</v>
      </c>
      <c r="Q333" s="243">
        <v>0.00066</v>
      </c>
      <c r="R333" s="243">
        <f>Q333*H333</f>
        <v>0.0705012</v>
      </c>
      <c r="S333" s="243">
        <v>0</v>
      </c>
      <c r="T333" s="244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45" t="s">
        <v>227</v>
      </c>
      <c r="AT333" s="245" t="s">
        <v>138</v>
      </c>
      <c r="AU333" s="245" t="s">
        <v>88</v>
      </c>
      <c r="AY333" s="16" t="s">
        <v>137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6" t="s">
        <v>86</v>
      </c>
      <c r="BK333" s="246">
        <f>ROUND(I333*H333,2)</f>
        <v>0</v>
      </c>
      <c r="BL333" s="16" t="s">
        <v>227</v>
      </c>
      <c r="BM333" s="245" t="s">
        <v>990</v>
      </c>
    </row>
    <row r="334" s="2" customFormat="1">
      <c r="A334" s="37"/>
      <c r="B334" s="38"/>
      <c r="C334" s="39"/>
      <c r="D334" s="247" t="s">
        <v>142</v>
      </c>
      <c r="E334" s="39"/>
      <c r="F334" s="248" t="s">
        <v>991</v>
      </c>
      <c r="G334" s="39"/>
      <c r="H334" s="39"/>
      <c r="I334" s="143"/>
      <c r="J334" s="39"/>
      <c r="K334" s="39"/>
      <c r="L334" s="43"/>
      <c r="M334" s="249"/>
      <c r="N334" s="250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142</v>
      </c>
      <c r="AU334" s="16" t="s">
        <v>88</v>
      </c>
    </row>
    <row r="335" s="2" customFormat="1" ht="21.75" customHeight="1">
      <c r="A335" s="37"/>
      <c r="B335" s="38"/>
      <c r="C335" s="233" t="s">
        <v>992</v>
      </c>
      <c r="D335" s="233" t="s">
        <v>138</v>
      </c>
      <c r="E335" s="234" t="s">
        <v>993</v>
      </c>
      <c r="F335" s="235" t="s">
        <v>994</v>
      </c>
      <c r="G335" s="236" t="s">
        <v>178</v>
      </c>
      <c r="H335" s="237">
        <v>302.27999999999997</v>
      </c>
      <c r="I335" s="238"/>
      <c r="J335" s="239">
        <f>ROUND(I335*H335,2)</f>
        <v>0</v>
      </c>
      <c r="K335" s="240"/>
      <c r="L335" s="43"/>
      <c r="M335" s="241" t="s">
        <v>1</v>
      </c>
      <c r="N335" s="242" t="s">
        <v>43</v>
      </c>
      <c r="O335" s="90"/>
      <c r="P335" s="243">
        <f>O335*H335</f>
        <v>0</v>
      </c>
      <c r="Q335" s="243">
        <v>2.0000000000000002E-05</v>
      </c>
      <c r="R335" s="243">
        <f>Q335*H335</f>
        <v>0.0060455999999999999</v>
      </c>
      <c r="S335" s="243">
        <v>0</v>
      </c>
      <c r="T335" s="24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45" t="s">
        <v>227</v>
      </c>
      <c r="AT335" s="245" t="s">
        <v>138</v>
      </c>
      <c r="AU335" s="245" t="s">
        <v>88</v>
      </c>
      <c r="AY335" s="16" t="s">
        <v>137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6" t="s">
        <v>86</v>
      </c>
      <c r="BK335" s="246">
        <f>ROUND(I335*H335,2)</f>
        <v>0</v>
      </c>
      <c r="BL335" s="16" t="s">
        <v>227</v>
      </c>
      <c r="BM335" s="245" t="s">
        <v>995</v>
      </c>
    </row>
    <row r="336" s="13" customFormat="1">
      <c r="A336" s="13"/>
      <c r="B336" s="253"/>
      <c r="C336" s="254"/>
      <c r="D336" s="247" t="s">
        <v>152</v>
      </c>
      <c r="E336" s="255" t="s">
        <v>1</v>
      </c>
      <c r="F336" s="256" t="s">
        <v>996</v>
      </c>
      <c r="G336" s="254"/>
      <c r="H336" s="257">
        <v>302.27999999999997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3" t="s">
        <v>152</v>
      </c>
      <c r="AU336" s="263" t="s">
        <v>88</v>
      </c>
      <c r="AV336" s="13" t="s">
        <v>88</v>
      </c>
      <c r="AW336" s="13" t="s">
        <v>34</v>
      </c>
      <c r="AX336" s="13" t="s">
        <v>86</v>
      </c>
      <c r="AY336" s="263" t="s">
        <v>137</v>
      </c>
    </row>
    <row r="337" s="2" customFormat="1" ht="33" customHeight="1">
      <c r="A337" s="37"/>
      <c r="B337" s="38"/>
      <c r="C337" s="233" t="s">
        <v>997</v>
      </c>
      <c r="D337" s="233" t="s">
        <v>138</v>
      </c>
      <c r="E337" s="234" t="s">
        <v>998</v>
      </c>
      <c r="F337" s="235" t="s">
        <v>999</v>
      </c>
      <c r="G337" s="236" t="s">
        <v>178</v>
      </c>
      <c r="H337" s="237">
        <v>302.27999999999997</v>
      </c>
      <c r="I337" s="238"/>
      <c r="J337" s="239">
        <f>ROUND(I337*H337,2)</f>
        <v>0</v>
      </c>
      <c r="K337" s="240"/>
      <c r="L337" s="43"/>
      <c r="M337" s="241" t="s">
        <v>1</v>
      </c>
      <c r="N337" s="242" t="s">
        <v>43</v>
      </c>
      <c r="O337" s="90"/>
      <c r="P337" s="243">
        <f>O337*H337</f>
        <v>0</v>
      </c>
      <c r="Q337" s="243">
        <v>0.00051000000000000004</v>
      </c>
      <c r="R337" s="243">
        <f>Q337*H337</f>
        <v>0.15416279999999999</v>
      </c>
      <c r="S337" s="243">
        <v>0</v>
      </c>
      <c r="T337" s="24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45" t="s">
        <v>136</v>
      </c>
      <c r="AT337" s="245" t="s">
        <v>138</v>
      </c>
      <c r="AU337" s="245" t="s">
        <v>88</v>
      </c>
      <c r="AY337" s="16" t="s">
        <v>137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6" t="s">
        <v>86</v>
      </c>
      <c r="BK337" s="246">
        <f>ROUND(I337*H337,2)</f>
        <v>0</v>
      </c>
      <c r="BL337" s="16" t="s">
        <v>136</v>
      </c>
      <c r="BM337" s="245" t="s">
        <v>1000</v>
      </c>
    </row>
    <row r="338" s="2" customFormat="1">
      <c r="A338" s="37"/>
      <c r="B338" s="38"/>
      <c r="C338" s="39"/>
      <c r="D338" s="247" t="s">
        <v>142</v>
      </c>
      <c r="E338" s="39"/>
      <c r="F338" s="248" t="s">
        <v>1001</v>
      </c>
      <c r="G338" s="39"/>
      <c r="H338" s="39"/>
      <c r="I338" s="143"/>
      <c r="J338" s="39"/>
      <c r="K338" s="39"/>
      <c r="L338" s="43"/>
      <c r="M338" s="249"/>
      <c r="N338" s="250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142</v>
      </c>
      <c r="AU338" s="16" t="s">
        <v>88</v>
      </c>
    </row>
    <row r="339" s="2" customFormat="1" ht="21.75" customHeight="1">
      <c r="A339" s="37"/>
      <c r="B339" s="38"/>
      <c r="C339" s="233" t="s">
        <v>1002</v>
      </c>
      <c r="D339" s="233" t="s">
        <v>138</v>
      </c>
      <c r="E339" s="234" t="s">
        <v>1003</v>
      </c>
      <c r="F339" s="235" t="s">
        <v>1004</v>
      </c>
      <c r="G339" s="236" t="s">
        <v>178</v>
      </c>
      <c r="H339" s="237">
        <v>1281.3399999999999</v>
      </c>
      <c r="I339" s="238"/>
      <c r="J339" s="239">
        <f>ROUND(I339*H339,2)</f>
        <v>0</v>
      </c>
      <c r="K339" s="240"/>
      <c r="L339" s="43"/>
      <c r="M339" s="241" t="s">
        <v>1</v>
      </c>
      <c r="N339" s="242" t="s">
        <v>43</v>
      </c>
      <c r="O339" s="90"/>
      <c r="P339" s="243">
        <f>O339*H339</f>
        <v>0</v>
      </c>
      <c r="Q339" s="243">
        <v>0.00011</v>
      </c>
      <c r="R339" s="243">
        <f>Q339*H339</f>
        <v>0.1409474</v>
      </c>
      <c r="S339" s="243">
        <v>0</v>
      </c>
      <c r="T339" s="24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45" t="s">
        <v>227</v>
      </c>
      <c r="AT339" s="245" t="s">
        <v>138</v>
      </c>
      <c r="AU339" s="245" t="s">
        <v>88</v>
      </c>
      <c r="AY339" s="16" t="s">
        <v>137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6" t="s">
        <v>86</v>
      </c>
      <c r="BK339" s="246">
        <f>ROUND(I339*H339,2)</f>
        <v>0</v>
      </c>
      <c r="BL339" s="16" t="s">
        <v>227</v>
      </c>
      <c r="BM339" s="245" t="s">
        <v>1005</v>
      </c>
    </row>
    <row r="340" s="2" customFormat="1" ht="21.75" customHeight="1">
      <c r="A340" s="37"/>
      <c r="B340" s="38"/>
      <c r="C340" s="233" t="s">
        <v>1006</v>
      </c>
      <c r="D340" s="233" t="s">
        <v>138</v>
      </c>
      <c r="E340" s="234" t="s">
        <v>1007</v>
      </c>
      <c r="F340" s="235" t="s">
        <v>1008</v>
      </c>
      <c r="G340" s="236" t="s">
        <v>178</v>
      </c>
      <c r="H340" s="237">
        <v>1281.3399999999999</v>
      </c>
      <c r="I340" s="238"/>
      <c r="J340" s="239">
        <f>ROUND(I340*H340,2)</f>
        <v>0</v>
      </c>
      <c r="K340" s="240"/>
      <c r="L340" s="43"/>
      <c r="M340" s="241" t="s">
        <v>1</v>
      </c>
      <c r="N340" s="242" t="s">
        <v>43</v>
      </c>
      <c r="O340" s="90"/>
      <c r="P340" s="243">
        <f>O340*H340</f>
        <v>0</v>
      </c>
      <c r="Q340" s="243">
        <v>0.00072000000000000005</v>
      </c>
      <c r="R340" s="243">
        <f>Q340*H340</f>
        <v>0.92256479999999996</v>
      </c>
      <c r="S340" s="243">
        <v>0</v>
      </c>
      <c r="T340" s="244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45" t="s">
        <v>227</v>
      </c>
      <c r="AT340" s="245" t="s">
        <v>138</v>
      </c>
      <c r="AU340" s="245" t="s">
        <v>88</v>
      </c>
      <c r="AY340" s="16" t="s">
        <v>137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16" t="s">
        <v>86</v>
      </c>
      <c r="BK340" s="246">
        <f>ROUND(I340*H340,2)</f>
        <v>0</v>
      </c>
      <c r="BL340" s="16" t="s">
        <v>227</v>
      </c>
      <c r="BM340" s="245" t="s">
        <v>1009</v>
      </c>
    </row>
    <row r="341" s="2" customFormat="1">
      <c r="A341" s="37"/>
      <c r="B341" s="38"/>
      <c r="C341" s="39"/>
      <c r="D341" s="247" t="s">
        <v>142</v>
      </c>
      <c r="E341" s="39"/>
      <c r="F341" s="248" t="s">
        <v>1010</v>
      </c>
      <c r="G341" s="39"/>
      <c r="H341" s="39"/>
      <c r="I341" s="143"/>
      <c r="J341" s="39"/>
      <c r="K341" s="39"/>
      <c r="L341" s="43"/>
      <c r="M341" s="249"/>
      <c r="N341" s="250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142</v>
      </c>
      <c r="AU341" s="16" t="s">
        <v>88</v>
      </c>
    </row>
    <row r="342" s="2" customFormat="1" ht="21.75" customHeight="1">
      <c r="A342" s="37"/>
      <c r="B342" s="38"/>
      <c r="C342" s="233" t="s">
        <v>1011</v>
      </c>
      <c r="D342" s="233" t="s">
        <v>138</v>
      </c>
      <c r="E342" s="234" t="s">
        <v>1012</v>
      </c>
      <c r="F342" s="235" t="s">
        <v>1013</v>
      </c>
      <c r="G342" s="236" t="s">
        <v>178</v>
      </c>
      <c r="H342" s="237">
        <v>1281.3399999999999</v>
      </c>
      <c r="I342" s="238"/>
      <c r="J342" s="239">
        <f>ROUND(I342*H342,2)</f>
        <v>0</v>
      </c>
      <c r="K342" s="240"/>
      <c r="L342" s="43"/>
      <c r="M342" s="241" t="s">
        <v>1</v>
      </c>
      <c r="N342" s="242" t="s">
        <v>43</v>
      </c>
      <c r="O342" s="90"/>
      <c r="P342" s="243">
        <f>O342*H342</f>
        <v>0</v>
      </c>
      <c r="Q342" s="243">
        <v>4.0000000000000003E-05</v>
      </c>
      <c r="R342" s="243">
        <f>Q342*H342</f>
        <v>0.051253600000000003</v>
      </c>
      <c r="S342" s="243">
        <v>0</v>
      </c>
      <c r="T342" s="24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5" t="s">
        <v>227</v>
      </c>
      <c r="AT342" s="245" t="s">
        <v>138</v>
      </c>
      <c r="AU342" s="245" t="s">
        <v>88</v>
      </c>
      <c r="AY342" s="16" t="s">
        <v>137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6" t="s">
        <v>86</v>
      </c>
      <c r="BK342" s="246">
        <f>ROUND(I342*H342,2)</f>
        <v>0</v>
      </c>
      <c r="BL342" s="16" t="s">
        <v>227</v>
      </c>
      <c r="BM342" s="245" t="s">
        <v>1014</v>
      </c>
    </row>
    <row r="343" s="2" customFormat="1" ht="21.75" customHeight="1">
      <c r="A343" s="37"/>
      <c r="B343" s="38"/>
      <c r="C343" s="233" t="s">
        <v>1015</v>
      </c>
      <c r="D343" s="233" t="s">
        <v>138</v>
      </c>
      <c r="E343" s="234" t="s">
        <v>1016</v>
      </c>
      <c r="F343" s="235" t="s">
        <v>1017</v>
      </c>
      <c r="G343" s="236" t="s">
        <v>178</v>
      </c>
      <c r="H343" s="237">
        <v>1281.3399999999999</v>
      </c>
      <c r="I343" s="238"/>
      <c r="J343" s="239">
        <f>ROUND(I343*H343,2)</f>
        <v>0</v>
      </c>
      <c r="K343" s="240"/>
      <c r="L343" s="43"/>
      <c r="M343" s="241" t="s">
        <v>1</v>
      </c>
      <c r="N343" s="242" t="s">
        <v>43</v>
      </c>
      <c r="O343" s="90"/>
      <c r="P343" s="243">
        <f>O343*H343</f>
        <v>0</v>
      </c>
      <c r="Q343" s="243">
        <v>0</v>
      </c>
      <c r="R343" s="243">
        <f>Q343*H343</f>
        <v>0</v>
      </c>
      <c r="S343" s="243">
        <v>0</v>
      </c>
      <c r="T343" s="24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45" t="s">
        <v>227</v>
      </c>
      <c r="AT343" s="245" t="s">
        <v>138</v>
      </c>
      <c r="AU343" s="245" t="s">
        <v>88</v>
      </c>
      <c r="AY343" s="16" t="s">
        <v>137</v>
      </c>
      <c r="BE343" s="246">
        <f>IF(N343="základní",J343,0)</f>
        <v>0</v>
      </c>
      <c r="BF343" s="246">
        <f>IF(N343="snížená",J343,0)</f>
        <v>0</v>
      </c>
      <c r="BG343" s="246">
        <f>IF(N343="zákl. přenesená",J343,0)</f>
        <v>0</v>
      </c>
      <c r="BH343" s="246">
        <f>IF(N343="sníž. přenesená",J343,0)</f>
        <v>0</v>
      </c>
      <c r="BI343" s="246">
        <f>IF(N343="nulová",J343,0)</f>
        <v>0</v>
      </c>
      <c r="BJ343" s="16" t="s">
        <v>86</v>
      </c>
      <c r="BK343" s="246">
        <f>ROUND(I343*H343,2)</f>
        <v>0</v>
      </c>
      <c r="BL343" s="16" t="s">
        <v>227</v>
      </c>
      <c r="BM343" s="245" t="s">
        <v>1018</v>
      </c>
    </row>
    <row r="344" s="2" customFormat="1">
      <c r="A344" s="37"/>
      <c r="B344" s="38"/>
      <c r="C344" s="39"/>
      <c r="D344" s="247" t="s">
        <v>142</v>
      </c>
      <c r="E344" s="39"/>
      <c r="F344" s="248" t="s">
        <v>1019</v>
      </c>
      <c r="G344" s="39"/>
      <c r="H344" s="39"/>
      <c r="I344" s="143"/>
      <c r="J344" s="39"/>
      <c r="K344" s="39"/>
      <c r="L344" s="43"/>
      <c r="M344" s="249"/>
      <c r="N344" s="250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142</v>
      </c>
      <c r="AU344" s="16" t="s">
        <v>88</v>
      </c>
    </row>
    <row r="345" s="12" customFormat="1" ht="25.92" customHeight="1">
      <c r="A345" s="12"/>
      <c r="B345" s="219"/>
      <c r="C345" s="220"/>
      <c r="D345" s="221" t="s">
        <v>77</v>
      </c>
      <c r="E345" s="222" t="s">
        <v>1020</v>
      </c>
      <c r="F345" s="222" t="s">
        <v>1021</v>
      </c>
      <c r="G345" s="220"/>
      <c r="H345" s="220"/>
      <c r="I345" s="223"/>
      <c r="J345" s="224">
        <f>BK345</f>
        <v>0</v>
      </c>
      <c r="K345" s="220"/>
      <c r="L345" s="225"/>
      <c r="M345" s="226"/>
      <c r="N345" s="227"/>
      <c r="O345" s="227"/>
      <c r="P345" s="228">
        <f>P346</f>
        <v>0</v>
      </c>
      <c r="Q345" s="227"/>
      <c r="R345" s="228">
        <f>R346</f>
        <v>0</v>
      </c>
      <c r="S345" s="227"/>
      <c r="T345" s="229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30" t="s">
        <v>86</v>
      </c>
      <c r="AT345" s="231" t="s">
        <v>77</v>
      </c>
      <c r="AU345" s="231" t="s">
        <v>78</v>
      </c>
      <c r="AY345" s="230" t="s">
        <v>137</v>
      </c>
      <c r="BK345" s="232">
        <f>BK346</f>
        <v>0</v>
      </c>
    </row>
    <row r="346" s="2" customFormat="1" ht="33" customHeight="1">
      <c r="A346" s="37"/>
      <c r="B346" s="38"/>
      <c r="C346" s="233" t="s">
        <v>1022</v>
      </c>
      <c r="D346" s="233" t="s">
        <v>138</v>
      </c>
      <c r="E346" s="234" t="s">
        <v>1023</v>
      </c>
      <c r="F346" s="235" t="s">
        <v>1024</v>
      </c>
      <c r="G346" s="236" t="s">
        <v>162</v>
      </c>
      <c r="H346" s="237">
        <v>1</v>
      </c>
      <c r="I346" s="238"/>
      <c r="J346" s="239">
        <f>ROUND(I346*H346,2)</f>
        <v>0</v>
      </c>
      <c r="K346" s="240"/>
      <c r="L346" s="43"/>
      <c r="M346" s="290" t="s">
        <v>1</v>
      </c>
      <c r="N346" s="291" t="s">
        <v>43</v>
      </c>
      <c r="O346" s="292"/>
      <c r="P346" s="293">
        <f>O346*H346</f>
        <v>0</v>
      </c>
      <c r="Q346" s="293">
        <v>0</v>
      </c>
      <c r="R346" s="293">
        <f>Q346*H346</f>
        <v>0</v>
      </c>
      <c r="S346" s="293">
        <v>0</v>
      </c>
      <c r="T346" s="294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45" t="s">
        <v>266</v>
      </c>
      <c r="AT346" s="245" t="s">
        <v>138</v>
      </c>
      <c r="AU346" s="245" t="s">
        <v>86</v>
      </c>
      <c r="AY346" s="16" t="s">
        <v>137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6" t="s">
        <v>86</v>
      </c>
      <c r="BK346" s="246">
        <f>ROUND(I346*H346,2)</f>
        <v>0</v>
      </c>
      <c r="BL346" s="16" t="s">
        <v>266</v>
      </c>
      <c r="BM346" s="245" t="s">
        <v>1025</v>
      </c>
    </row>
    <row r="347" s="2" customFormat="1" ht="6.96" customHeight="1">
      <c r="A347" s="37"/>
      <c r="B347" s="65"/>
      <c r="C347" s="66"/>
      <c r="D347" s="66"/>
      <c r="E347" s="66"/>
      <c r="F347" s="66"/>
      <c r="G347" s="66"/>
      <c r="H347" s="66"/>
      <c r="I347" s="182"/>
      <c r="J347" s="66"/>
      <c r="K347" s="66"/>
      <c r="L347" s="43"/>
      <c r="M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</row>
  </sheetData>
  <sheetProtection sheet="1" autoFilter="0" formatColumns="0" formatRows="0" objects="1" scenarios="1" spinCount="100000" saltValue="QDRiNvGU0ZbAlmLpChZr9xC3SNYcKLaPMhjwpkrdx9bhjGxzB5T4428LMy/QxkpWlgt+CqR5v6GJgp4xnPqk6A==" hashValue="Qi6zfrPwDfN349jYQfpyg4Kc9vGk8chkcBwWvcjCrwQBHIW0gQtMLVU1NTuSKRQPfSNawLwETtsuCX6veAkCHA==" algorithmName="SHA-512" password="C1E4"/>
  <autoFilter ref="C131:K346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88</v>
      </c>
    </row>
    <row r="4" s="1" customFormat="1" ht="24.96" customHeight="1">
      <c r="B4" s="19"/>
      <c r="D4" s="139" t="s">
        <v>99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zakázky'!K6</f>
        <v>Lysá nad Labem ON - oprava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100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1026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zakázky'!AN8</f>
        <v>21. 2. 2020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30</v>
      </c>
      <c r="E17" s="37"/>
      <c r="F17" s="37"/>
      <c r="G17" s="37"/>
      <c r="H17" s="37"/>
      <c r="I17" s="146" t="s">
        <v>25</v>
      </c>
      <c r="J17" s="32" t="str">
        <f>'Rekapitulace zakázky'!AN13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45"/>
      <c r="G18" s="145"/>
      <c r="H18" s="145"/>
      <c r="I18" s="146" t="s">
        <v>28</v>
      </c>
      <c r="J18" s="32" t="str">
        <f>'Rekapitulace zakázky'!AN14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32</v>
      </c>
      <c r="E20" s="37"/>
      <c r="F20" s="37"/>
      <c r="G20" s="37"/>
      <c r="H20" s="37"/>
      <c r="I20" s="146" t="s">
        <v>25</v>
      </c>
      <c r="J20" s="145" t="str">
        <f>IF('Rekapitulace zakázky'!AN16="","",'Rekapitulace zakázky'!AN16)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zakázky'!E17="","",'Rekapitulace zakázky'!E17)</f>
        <v xml:space="preserve"> </v>
      </c>
      <c r="F21" s="37"/>
      <c r="G21" s="37"/>
      <c r="H21" s="37"/>
      <c r="I21" s="146" t="s">
        <v>28</v>
      </c>
      <c r="J21" s="145" t="str">
        <f>IF('Rekapitulace zakázky'!AN17="","",'Rekapitulace zakázky'!AN17)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35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36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37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38</v>
      </c>
      <c r="E30" s="37"/>
      <c r="F30" s="37"/>
      <c r="G30" s="37"/>
      <c r="H30" s="37"/>
      <c r="I30" s="143"/>
      <c r="J30" s="156">
        <f>ROUND(J135,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40</v>
      </c>
      <c r="G32" s="37"/>
      <c r="H32" s="37"/>
      <c r="I32" s="158" t="s">
        <v>39</v>
      </c>
      <c r="J32" s="157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42</v>
      </c>
      <c r="E33" s="141" t="s">
        <v>43</v>
      </c>
      <c r="F33" s="160">
        <f>ROUND((SUM(BE135:BE250)),  2)</f>
        <v>0</v>
      </c>
      <c r="G33" s="37"/>
      <c r="H33" s="37"/>
      <c r="I33" s="161">
        <v>0.20999999999999999</v>
      </c>
      <c r="J33" s="160">
        <f>ROUND(((SUM(BE135:BE250))*I33),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44</v>
      </c>
      <c r="F34" s="160">
        <f>ROUND((SUM(BF135:BF250)),  2)</f>
        <v>0</v>
      </c>
      <c r="G34" s="37"/>
      <c r="H34" s="37"/>
      <c r="I34" s="161">
        <v>0.14999999999999999</v>
      </c>
      <c r="J34" s="160">
        <f>ROUND(((SUM(BF135:BF250))*I34),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45</v>
      </c>
      <c r="F35" s="160">
        <f>ROUND((SUM(BG135:BG250)),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46</v>
      </c>
      <c r="F36" s="160">
        <f>ROUND((SUM(BH135:BH250)),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60">
        <f>ROUND((SUM(BI135:BI250)),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48</v>
      </c>
      <c r="E39" s="164"/>
      <c r="F39" s="164"/>
      <c r="G39" s="165" t="s">
        <v>49</v>
      </c>
      <c r="H39" s="166" t="s">
        <v>50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51</v>
      </c>
      <c r="E50" s="171"/>
      <c r="F50" s="171"/>
      <c r="G50" s="170" t="s">
        <v>52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6"/>
      <c r="J61" s="177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55</v>
      </c>
      <c r="E65" s="178"/>
      <c r="F65" s="178"/>
      <c r="G65" s="170" t="s">
        <v>56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6"/>
      <c r="J76" s="177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Lysá nad Labem ON - oprava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003 - Oprava zpevněných ploch a svislých konstrukcí přístřešku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žst. Lysá nad Labem</v>
      </c>
      <c r="G89" s="39"/>
      <c r="H89" s="39"/>
      <c r="I89" s="146" t="s">
        <v>22</v>
      </c>
      <c r="J89" s="78" t="str">
        <f>IF(J12="","",J12)</f>
        <v>21. 2. 2020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146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146" t="s">
        <v>35</v>
      </c>
      <c r="J92" s="35" t="str">
        <f>E24</f>
        <v>L. Ulrich, DiS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103</v>
      </c>
      <c r="D94" s="188"/>
      <c r="E94" s="188"/>
      <c r="F94" s="188"/>
      <c r="G94" s="188"/>
      <c r="H94" s="188"/>
      <c r="I94" s="189"/>
      <c r="J94" s="190" t="s">
        <v>104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105</v>
      </c>
      <c r="D96" s="39"/>
      <c r="E96" s="39"/>
      <c r="F96" s="39"/>
      <c r="G96" s="39"/>
      <c r="H96" s="39"/>
      <c r="I96" s="143"/>
      <c r="J96" s="109">
        <f>J135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92"/>
      <c r="C97" s="193"/>
      <c r="D97" s="194" t="s">
        <v>1027</v>
      </c>
      <c r="E97" s="195"/>
      <c r="F97" s="195"/>
      <c r="G97" s="195"/>
      <c r="H97" s="195"/>
      <c r="I97" s="196"/>
      <c r="J97" s="197">
        <f>J136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108</v>
      </c>
      <c r="E98" s="195"/>
      <c r="F98" s="195"/>
      <c r="G98" s="195"/>
      <c r="H98" s="195"/>
      <c r="I98" s="196"/>
      <c r="J98" s="197">
        <f>J138</f>
        <v>0</v>
      </c>
      <c r="K98" s="193"/>
      <c r="L98" s="19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9"/>
      <c r="C99" s="200"/>
      <c r="D99" s="201" t="s">
        <v>1028</v>
      </c>
      <c r="E99" s="202"/>
      <c r="F99" s="202"/>
      <c r="G99" s="202"/>
      <c r="H99" s="202"/>
      <c r="I99" s="203"/>
      <c r="J99" s="204">
        <f>J139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1029</v>
      </c>
      <c r="E100" s="202"/>
      <c r="F100" s="202"/>
      <c r="G100" s="202"/>
      <c r="H100" s="202"/>
      <c r="I100" s="203"/>
      <c r="J100" s="204">
        <f>J148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1030</v>
      </c>
      <c r="E101" s="202"/>
      <c r="F101" s="202"/>
      <c r="G101" s="202"/>
      <c r="H101" s="202"/>
      <c r="I101" s="203"/>
      <c r="J101" s="204">
        <f>J153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614</v>
      </c>
      <c r="E102" s="202"/>
      <c r="F102" s="202"/>
      <c r="G102" s="202"/>
      <c r="H102" s="202"/>
      <c r="I102" s="203"/>
      <c r="J102" s="204">
        <f>J166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1031</v>
      </c>
      <c r="E103" s="202"/>
      <c r="F103" s="202"/>
      <c r="G103" s="202"/>
      <c r="H103" s="202"/>
      <c r="I103" s="203"/>
      <c r="J103" s="204">
        <f>J173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110</v>
      </c>
      <c r="E104" s="202"/>
      <c r="F104" s="202"/>
      <c r="G104" s="202"/>
      <c r="H104" s="202"/>
      <c r="I104" s="203"/>
      <c r="J104" s="204">
        <f>J186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1032</v>
      </c>
      <c r="E105" s="202"/>
      <c r="F105" s="202"/>
      <c r="G105" s="202"/>
      <c r="H105" s="202"/>
      <c r="I105" s="203"/>
      <c r="J105" s="204">
        <f>J192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111</v>
      </c>
      <c r="E106" s="202"/>
      <c r="F106" s="202"/>
      <c r="G106" s="202"/>
      <c r="H106" s="202"/>
      <c r="I106" s="203"/>
      <c r="J106" s="204">
        <f>J194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2"/>
      <c r="C107" s="193"/>
      <c r="D107" s="194" t="s">
        <v>113</v>
      </c>
      <c r="E107" s="195"/>
      <c r="F107" s="195"/>
      <c r="G107" s="195"/>
      <c r="H107" s="195"/>
      <c r="I107" s="196"/>
      <c r="J107" s="197">
        <f>J205</f>
        <v>0</v>
      </c>
      <c r="K107" s="193"/>
      <c r="L107" s="19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9"/>
      <c r="C108" s="200"/>
      <c r="D108" s="201" t="s">
        <v>616</v>
      </c>
      <c r="E108" s="202"/>
      <c r="F108" s="202"/>
      <c r="G108" s="202"/>
      <c r="H108" s="202"/>
      <c r="I108" s="203"/>
      <c r="J108" s="204">
        <f>J206</f>
        <v>0</v>
      </c>
      <c r="K108" s="200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200"/>
      <c r="D109" s="201" t="s">
        <v>1033</v>
      </c>
      <c r="E109" s="202"/>
      <c r="F109" s="202"/>
      <c r="G109" s="202"/>
      <c r="H109" s="202"/>
      <c r="I109" s="203"/>
      <c r="J109" s="204">
        <f>J210</f>
        <v>0</v>
      </c>
      <c r="K109" s="200"/>
      <c r="L109" s="20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9"/>
      <c r="C110" s="200"/>
      <c r="D110" s="201" t="s">
        <v>618</v>
      </c>
      <c r="E110" s="202"/>
      <c r="F110" s="202"/>
      <c r="G110" s="202"/>
      <c r="H110" s="202"/>
      <c r="I110" s="203"/>
      <c r="J110" s="204">
        <f>J216</f>
        <v>0</v>
      </c>
      <c r="K110" s="200"/>
      <c r="L110" s="20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9"/>
      <c r="C111" s="200"/>
      <c r="D111" s="201" t="s">
        <v>116</v>
      </c>
      <c r="E111" s="202"/>
      <c r="F111" s="202"/>
      <c r="G111" s="202"/>
      <c r="H111" s="202"/>
      <c r="I111" s="203"/>
      <c r="J111" s="204">
        <f>J220</f>
        <v>0</v>
      </c>
      <c r="K111" s="200"/>
      <c r="L111" s="20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9"/>
      <c r="C112" s="200"/>
      <c r="D112" s="201" t="s">
        <v>117</v>
      </c>
      <c r="E112" s="202"/>
      <c r="F112" s="202"/>
      <c r="G112" s="202"/>
      <c r="H112" s="202"/>
      <c r="I112" s="203"/>
      <c r="J112" s="204">
        <f>J226</f>
        <v>0</v>
      </c>
      <c r="K112" s="200"/>
      <c r="L112" s="20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9"/>
      <c r="C113" s="200"/>
      <c r="D113" s="201" t="s">
        <v>119</v>
      </c>
      <c r="E113" s="202"/>
      <c r="F113" s="202"/>
      <c r="G113" s="202"/>
      <c r="H113" s="202"/>
      <c r="I113" s="203"/>
      <c r="J113" s="204">
        <f>J231</f>
        <v>0</v>
      </c>
      <c r="K113" s="200"/>
      <c r="L113" s="20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9"/>
      <c r="C114" s="200"/>
      <c r="D114" s="201" t="s">
        <v>621</v>
      </c>
      <c r="E114" s="202"/>
      <c r="F114" s="202"/>
      <c r="G114" s="202"/>
      <c r="H114" s="202"/>
      <c r="I114" s="203"/>
      <c r="J114" s="204">
        <f>J235</f>
        <v>0</v>
      </c>
      <c r="K114" s="200"/>
      <c r="L114" s="20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92"/>
      <c r="C115" s="193"/>
      <c r="D115" s="194" t="s">
        <v>1034</v>
      </c>
      <c r="E115" s="195"/>
      <c r="F115" s="195"/>
      <c r="G115" s="195"/>
      <c r="H115" s="195"/>
      <c r="I115" s="196"/>
      <c r="J115" s="197">
        <f>J245</f>
        <v>0</v>
      </c>
      <c r="K115" s="193"/>
      <c r="L115" s="198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7"/>
      <c r="B116" s="38"/>
      <c r="C116" s="39"/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65"/>
      <c r="C117" s="66"/>
      <c r="D117" s="66"/>
      <c r="E117" s="66"/>
      <c r="F117" s="66"/>
      <c r="G117" s="66"/>
      <c r="H117" s="66"/>
      <c r="I117" s="182"/>
      <c r="J117" s="66"/>
      <c r="K117" s="66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7"/>
      <c r="C121" s="68"/>
      <c r="D121" s="68"/>
      <c r="E121" s="68"/>
      <c r="F121" s="68"/>
      <c r="G121" s="68"/>
      <c r="H121" s="68"/>
      <c r="I121" s="185"/>
      <c r="J121" s="68"/>
      <c r="K121" s="68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121</v>
      </c>
      <c r="D122" s="39"/>
      <c r="E122" s="39"/>
      <c r="F122" s="39"/>
      <c r="G122" s="39"/>
      <c r="H122" s="39"/>
      <c r="I122" s="14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16</v>
      </c>
      <c r="D124" s="39"/>
      <c r="E124" s="39"/>
      <c r="F124" s="39"/>
      <c r="G124" s="39"/>
      <c r="H124" s="39"/>
      <c r="I124" s="143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6.5" customHeight="1">
      <c r="A125" s="37"/>
      <c r="B125" s="38"/>
      <c r="C125" s="39"/>
      <c r="D125" s="39"/>
      <c r="E125" s="186" t="str">
        <f>E7</f>
        <v>Lysá nad Labem ON - oprava</v>
      </c>
      <c r="F125" s="31"/>
      <c r="G125" s="31"/>
      <c r="H125" s="31"/>
      <c r="I125" s="143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100</v>
      </c>
      <c r="D126" s="39"/>
      <c r="E126" s="39"/>
      <c r="F126" s="39"/>
      <c r="G126" s="39"/>
      <c r="H126" s="39"/>
      <c r="I126" s="143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75" t="str">
        <f>E9</f>
        <v>003 - Oprava zpevněných ploch a svislých konstrukcí přístřešku</v>
      </c>
      <c r="F127" s="39"/>
      <c r="G127" s="39"/>
      <c r="H127" s="39"/>
      <c r="I127" s="143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143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20</v>
      </c>
      <c r="D129" s="39"/>
      <c r="E129" s="39"/>
      <c r="F129" s="26" t="str">
        <f>F12</f>
        <v>žst. Lysá nad Labem</v>
      </c>
      <c r="G129" s="39"/>
      <c r="H129" s="39"/>
      <c r="I129" s="146" t="s">
        <v>22</v>
      </c>
      <c r="J129" s="78" t="str">
        <f>IF(J12="","",J12)</f>
        <v>21. 2. 2020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143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24</v>
      </c>
      <c r="D131" s="39"/>
      <c r="E131" s="39"/>
      <c r="F131" s="26" t="str">
        <f>E15</f>
        <v>Správa železnic, státní organizace</v>
      </c>
      <c r="G131" s="39"/>
      <c r="H131" s="39"/>
      <c r="I131" s="146" t="s">
        <v>32</v>
      </c>
      <c r="J131" s="35" t="str">
        <f>E21</f>
        <v xml:space="preserve"> 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30</v>
      </c>
      <c r="D132" s="39"/>
      <c r="E132" s="39"/>
      <c r="F132" s="26" t="str">
        <f>IF(E18="","",E18)</f>
        <v>Vyplň údaj</v>
      </c>
      <c r="G132" s="39"/>
      <c r="H132" s="39"/>
      <c r="I132" s="146" t="s">
        <v>35</v>
      </c>
      <c r="J132" s="35" t="str">
        <f>E24</f>
        <v>L. Ulrich, DiS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0.32" customHeight="1">
      <c r="A133" s="37"/>
      <c r="B133" s="38"/>
      <c r="C133" s="39"/>
      <c r="D133" s="39"/>
      <c r="E133" s="39"/>
      <c r="F133" s="39"/>
      <c r="G133" s="39"/>
      <c r="H133" s="39"/>
      <c r="I133" s="143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1" customFormat="1" ht="29.28" customHeight="1">
      <c r="A134" s="206"/>
      <c r="B134" s="207"/>
      <c r="C134" s="208" t="s">
        <v>122</v>
      </c>
      <c r="D134" s="209" t="s">
        <v>63</v>
      </c>
      <c r="E134" s="209" t="s">
        <v>59</v>
      </c>
      <c r="F134" s="209" t="s">
        <v>60</v>
      </c>
      <c r="G134" s="209" t="s">
        <v>123</v>
      </c>
      <c r="H134" s="209" t="s">
        <v>124</v>
      </c>
      <c r="I134" s="210" t="s">
        <v>125</v>
      </c>
      <c r="J134" s="211" t="s">
        <v>104</v>
      </c>
      <c r="K134" s="212" t="s">
        <v>126</v>
      </c>
      <c r="L134" s="213"/>
      <c r="M134" s="99" t="s">
        <v>1</v>
      </c>
      <c r="N134" s="100" t="s">
        <v>42</v>
      </c>
      <c r="O134" s="100" t="s">
        <v>127</v>
      </c>
      <c r="P134" s="100" t="s">
        <v>128</v>
      </c>
      <c r="Q134" s="100" t="s">
        <v>129</v>
      </c>
      <c r="R134" s="100" t="s">
        <v>130</v>
      </c>
      <c r="S134" s="100" t="s">
        <v>131</v>
      </c>
      <c r="T134" s="101" t="s">
        <v>132</v>
      </c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</row>
    <row r="135" s="2" customFormat="1" ht="22.8" customHeight="1">
      <c r="A135" s="37"/>
      <c r="B135" s="38"/>
      <c r="C135" s="106" t="s">
        <v>133</v>
      </c>
      <c r="D135" s="39"/>
      <c r="E135" s="39"/>
      <c r="F135" s="39"/>
      <c r="G135" s="39"/>
      <c r="H135" s="39"/>
      <c r="I135" s="143"/>
      <c r="J135" s="214">
        <f>BK135</f>
        <v>0</v>
      </c>
      <c r="K135" s="39"/>
      <c r="L135" s="43"/>
      <c r="M135" s="102"/>
      <c r="N135" s="215"/>
      <c r="O135" s="103"/>
      <c r="P135" s="216">
        <f>P136+P138+P205+P245</f>
        <v>0</v>
      </c>
      <c r="Q135" s="103"/>
      <c r="R135" s="216">
        <f>R136+R138+R205+R245</f>
        <v>187.48431400000001</v>
      </c>
      <c r="S135" s="103"/>
      <c r="T135" s="217">
        <f>T136+T138+T205+T245</f>
        <v>255.59454000000002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77</v>
      </c>
      <c r="AU135" s="16" t="s">
        <v>106</v>
      </c>
      <c r="BK135" s="218">
        <f>BK136+BK138+BK205+BK245</f>
        <v>0</v>
      </c>
    </row>
    <row r="136" s="12" customFormat="1" ht="25.92" customHeight="1">
      <c r="A136" s="12"/>
      <c r="B136" s="219"/>
      <c r="C136" s="220"/>
      <c r="D136" s="221" t="s">
        <v>77</v>
      </c>
      <c r="E136" s="222" t="s">
        <v>510</v>
      </c>
      <c r="F136" s="222" t="s">
        <v>1035</v>
      </c>
      <c r="G136" s="220"/>
      <c r="H136" s="220"/>
      <c r="I136" s="223"/>
      <c r="J136" s="224">
        <f>BK136</f>
        <v>0</v>
      </c>
      <c r="K136" s="220"/>
      <c r="L136" s="225"/>
      <c r="M136" s="226"/>
      <c r="N136" s="227"/>
      <c r="O136" s="227"/>
      <c r="P136" s="228">
        <f>P137</f>
        <v>0</v>
      </c>
      <c r="Q136" s="227"/>
      <c r="R136" s="228">
        <f>R137</f>
        <v>0</v>
      </c>
      <c r="S136" s="227"/>
      <c r="T136" s="229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0" t="s">
        <v>86</v>
      </c>
      <c r="AT136" s="231" t="s">
        <v>77</v>
      </c>
      <c r="AU136" s="231" t="s">
        <v>78</v>
      </c>
      <c r="AY136" s="230" t="s">
        <v>137</v>
      </c>
      <c r="BK136" s="232">
        <f>BK137</f>
        <v>0</v>
      </c>
    </row>
    <row r="137" s="2" customFormat="1" ht="33" customHeight="1">
      <c r="A137" s="37"/>
      <c r="B137" s="38"/>
      <c r="C137" s="233" t="s">
        <v>86</v>
      </c>
      <c r="D137" s="233" t="s">
        <v>138</v>
      </c>
      <c r="E137" s="234" t="s">
        <v>1036</v>
      </c>
      <c r="F137" s="235" t="s">
        <v>1037</v>
      </c>
      <c r="G137" s="236" t="s">
        <v>168</v>
      </c>
      <c r="H137" s="237">
        <v>1</v>
      </c>
      <c r="I137" s="238"/>
      <c r="J137" s="239">
        <f>ROUND(I137*H137,2)</f>
        <v>0</v>
      </c>
      <c r="K137" s="240"/>
      <c r="L137" s="43"/>
      <c r="M137" s="241" t="s">
        <v>1</v>
      </c>
      <c r="N137" s="242" t="s">
        <v>43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136</v>
      </c>
      <c r="AT137" s="245" t="s">
        <v>138</v>
      </c>
      <c r="AU137" s="245" t="s">
        <v>86</v>
      </c>
      <c r="AY137" s="16" t="s">
        <v>137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86</v>
      </c>
      <c r="BK137" s="246">
        <f>ROUND(I137*H137,2)</f>
        <v>0</v>
      </c>
      <c r="BL137" s="16" t="s">
        <v>136</v>
      </c>
      <c r="BM137" s="245" t="s">
        <v>1038</v>
      </c>
    </row>
    <row r="138" s="12" customFormat="1" ht="25.92" customHeight="1">
      <c r="A138" s="12"/>
      <c r="B138" s="219"/>
      <c r="C138" s="220"/>
      <c r="D138" s="221" t="s">
        <v>77</v>
      </c>
      <c r="E138" s="222" t="s">
        <v>144</v>
      </c>
      <c r="F138" s="222" t="s">
        <v>145</v>
      </c>
      <c r="G138" s="220"/>
      <c r="H138" s="220"/>
      <c r="I138" s="223"/>
      <c r="J138" s="224">
        <f>BK138</f>
        <v>0</v>
      </c>
      <c r="K138" s="220"/>
      <c r="L138" s="225"/>
      <c r="M138" s="226"/>
      <c r="N138" s="227"/>
      <c r="O138" s="227"/>
      <c r="P138" s="228">
        <f>P139+P148+P153+P166+P173+P186+P192+P194</f>
        <v>0</v>
      </c>
      <c r="Q138" s="227"/>
      <c r="R138" s="228">
        <f>R139+R148+R153+R166+R173+R186+R192+R194</f>
        <v>185.24587400000002</v>
      </c>
      <c r="S138" s="227"/>
      <c r="T138" s="229">
        <f>T139+T148+T153+T166+T173+T186+T192+T194</f>
        <v>255.37574000000004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86</v>
      </c>
      <c r="AT138" s="231" t="s">
        <v>77</v>
      </c>
      <c r="AU138" s="231" t="s">
        <v>78</v>
      </c>
      <c r="AY138" s="230" t="s">
        <v>137</v>
      </c>
      <c r="BK138" s="232">
        <f>BK139+BK148+BK153+BK166+BK173+BK186+BK192+BK194</f>
        <v>0</v>
      </c>
    </row>
    <row r="139" s="12" customFormat="1" ht="22.8" customHeight="1">
      <c r="A139" s="12"/>
      <c r="B139" s="219"/>
      <c r="C139" s="220"/>
      <c r="D139" s="221" t="s">
        <v>77</v>
      </c>
      <c r="E139" s="251" t="s">
        <v>86</v>
      </c>
      <c r="F139" s="251" t="s">
        <v>1039</v>
      </c>
      <c r="G139" s="220"/>
      <c r="H139" s="220"/>
      <c r="I139" s="223"/>
      <c r="J139" s="252">
        <f>BK139</f>
        <v>0</v>
      </c>
      <c r="K139" s="220"/>
      <c r="L139" s="225"/>
      <c r="M139" s="226"/>
      <c r="N139" s="227"/>
      <c r="O139" s="227"/>
      <c r="P139" s="228">
        <f>SUM(P140:P147)</f>
        <v>0</v>
      </c>
      <c r="Q139" s="227"/>
      <c r="R139" s="228">
        <f>SUM(R140:R147)</f>
        <v>0</v>
      </c>
      <c r="S139" s="227"/>
      <c r="T139" s="229">
        <f>SUM(T140:T147)</f>
        <v>230.06730000000002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86</v>
      </c>
      <c r="AT139" s="231" t="s">
        <v>77</v>
      </c>
      <c r="AU139" s="231" t="s">
        <v>86</v>
      </c>
      <c r="AY139" s="230" t="s">
        <v>137</v>
      </c>
      <c r="BK139" s="232">
        <f>SUM(BK140:BK147)</f>
        <v>0</v>
      </c>
    </row>
    <row r="140" s="2" customFormat="1" ht="21.75" customHeight="1">
      <c r="A140" s="37"/>
      <c r="B140" s="38"/>
      <c r="C140" s="233" t="s">
        <v>88</v>
      </c>
      <c r="D140" s="233" t="s">
        <v>138</v>
      </c>
      <c r="E140" s="234" t="s">
        <v>1040</v>
      </c>
      <c r="F140" s="235" t="s">
        <v>1041</v>
      </c>
      <c r="G140" s="236" t="s">
        <v>178</v>
      </c>
      <c r="H140" s="237">
        <v>330</v>
      </c>
      <c r="I140" s="238"/>
      <c r="J140" s="239">
        <f>ROUND(I140*H140,2)</f>
        <v>0</v>
      </c>
      <c r="K140" s="240"/>
      <c r="L140" s="43"/>
      <c r="M140" s="241" t="s">
        <v>1</v>
      </c>
      <c r="N140" s="242" t="s">
        <v>43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0.255</v>
      </c>
      <c r="T140" s="244">
        <f>S140*H140</f>
        <v>84.150000000000006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136</v>
      </c>
      <c r="AT140" s="245" t="s">
        <v>138</v>
      </c>
      <c r="AU140" s="245" t="s">
        <v>88</v>
      </c>
      <c r="AY140" s="16" t="s">
        <v>137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86</v>
      </c>
      <c r="BK140" s="246">
        <f>ROUND(I140*H140,2)</f>
        <v>0</v>
      </c>
      <c r="BL140" s="16" t="s">
        <v>136</v>
      </c>
      <c r="BM140" s="245" t="s">
        <v>1042</v>
      </c>
    </row>
    <row r="141" s="13" customFormat="1">
      <c r="A141" s="13"/>
      <c r="B141" s="253"/>
      <c r="C141" s="254"/>
      <c r="D141" s="247" t="s">
        <v>152</v>
      </c>
      <c r="E141" s="255" t="s">
        <v>1</v>
      </c>
      <c r="F141" s="256" t="s">
        <v>1043</v>
      </c>
      <c r="G141" s="254"/>
      <c r="H141" s="257">
        <v>330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3" t="s">
        <v>152</v>
      </c>
      <c r="AU141" s="263" t="s">
        <v>88</v>
      </c>
      <c r="AV141" s="13" t="s">
        <v>88</v>
      </c>
      <c r="AW141" s="13" t="s">
        <v>34</v>
      </c>
      <c r="AX141" s="13" t="s">
        <v>86</v>
      </c>
      <c r="AY141" s="263" t="s">
        <v>137</v>
      </c>
    </row>
    <row r="142" s="2" customFormat="1" ht="21.75" customHeight="1">
      <c r="A142" s="37"/>
      <c r="B142" s="38"/>
      <c r="C142" s="233" t="s">
        <v>146</v>
      </c>
      <c r="D142" s="233" t="s">
        <v>138</v>
      </c>
      <c r="E142" s="234" t="s">
        <v>1044</v>
      </c>
      <c r="F142" s="235" t="s">
        <v>1045</v>
      </c>
      <c r="G142" s="236" t="s">
        <v>162</v>
      </c>
      <c r="H142" s="237">
        <v>5</v>
      </c>
      <c r="I142" s="238"/>
      <c r="J142" s="239">
        <f>ROUND(I142*H142,2)</f>
        <v>0</v>
      </c>
      <c r="K142" s="240"/>
      <c r="L142" s="43"/>
      <c r="M142" s="241" t="s">
        <v>1</v>
      </c>
      <c r="N142" s="242" t="s">
        <v>43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0.255</v>
      </c>
      <c r="T142" s="244">
        <f>S142*H142</f>
        <v>1.2749999999999999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136</v>
      </c>
      <c r="AT142" s="245" t="s">
        <v>138</v>
      </c>
      <c r="AU142" s="245" t="s">
        <v>88</v>
      </c>
      <c r="AY142" s="16" t="s">
        <v>137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86</v>
      </c>
      <c r="BK142" s="246">
        <f>ROUND(I142*H142,2)</f>
        <v>0</v>
      </c>
      <c r="BL142" s="16" t="s">
        <v>136</v>
      </c>
      <c r="BM142" s="245" t="s">
        <v>1046</v>
      </c>
    </row>
    <row r="143" s="2" customFormat="1">
      <c r="A143" s="37"/>
      <c r="B143" s="38"/>
      <c r="C143" s="39"/>
      <c r="D143" s="247" t="s">
        <v>142</v>
      </c>
      <c r="E143" s="39"/>
      <c r="F143" s="248" t="s">
        <v>1047</v>
      </c>
      <c r="G143" s="39"/>
      <c r="H143" s="39"/>
      <c r="I143" s="143"/>
      <c r="J143" s="39"/>
      <c r="K143" s="39"/>
      <c r="L143" s="43"/>
      <c r="M143" s="249"/>
      <c r="N143" s="25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142</v>
      </c>
      <c r="AU143" s="16" t="s">
        <v>88</v>
      </c>
    </row>
    <row r="144" s="2" customFormat="1" ht="21.75" customHeight="1">
      <c r="A144" s="37"/>
      <c r="B144" s="38"/>
      <c r="C144" s="233" t="s">
        <v>136</v>
      </c>
      <c r="D144" s="233" t="s">
        <v>138</v>
      </c>
      <c r="E144" s="234" t="s">
        <v>1048</v>
      </c>
      <c r="F144" s="235" t="s">
        <v>1049</v>
      </c>
      <c r="G144" s="236" t="s">
        <v>178</v>
      </c>
      <c r="H144" s="237">
        <v>272.91000000000003</v>
      </c>
      <c r="I144" s="238"/>
      <c r="J144" s="239">
        <f>ROUND(I144*H144,2)</f>
        <v>0</v>
      </c>
      <c r="K144" s="240"/>
      <c r="L144" s="43"/>
      <c r="M144" s="241" t="s">
        <v>1</v>
      </c>
      <c r="N144" s="242" t="s">
        <v>43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0.28999999999999998</v>
      </c>
      <c r="T144" s="244">
        <f>S144*H144</f>
        <v>79.143900000000002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136</v>
      </c>
      <c r="AT144" s="245" t="s">
        <v>138</v>
      </c>
      <c r="AU144" s="245" t="s">
        <v>88</v>
      </c>
      <c r="AY144" s="16" t="s">
        <v>137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86</v>
      </c>
      <c r="BK144" s="246">
        <f>ROUND(I144*H144,2)</f>
        <v>0</v>
      </c>
      <c r="BL144" s="16" t="s">
        <v>136</v>
      </c>
      <c r="BM144" s="245" t="s">
        <v>1050</v>
      </c>
    </row>
    <row r="145" s="13" customFormat="1">
      <c r="A145" s="13"/>
      <c r="B145" s="253"/>
      <c r="C145" s="254"/>
      <c r="D145" s="247" t="s">
        <v>152</v>
      </c>
      <c r="E145" s="255" t="s">
        <v>1</v>
      </c>
      <c r="F145" s="256" t="s">
        <v>1051</v>
      </c>
      <c r="G145" s="254"/>
      <c r="H145" s="257">
        <v>272.91000000000003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3" t="s">
        <v>152</v>
      </c>
      <c r="AU145" s="263" t="s">
        <v>88</v>
      </c>
      <c r="AV145" s="13" t="s">
        <v>88</v>
      </c>
      <c r="AW145" s="13" t="s">
        <v>34</v>
      </c>
      <c r="AX145" s="13" t="s">
        <v>86</v>
      </c>
      <c r="AY145" s="263" t="s">
        <v>137</v>
      </c>
    </row>
    <row r="146" s="2" customFormat="1" ht="21.75" customHeight="1">
      <c r="A146" s="37"/>
      <c r="B146" s="38"/>
      <c r="C146" s="233" t="s">
        <v>170</v>
      </c>
      <c r="D146" s="233" t="s">
        <v>138</v>
      </c>
      <c r="E146" s="234" t="s">
        <v>1052</v>
      </c>
      <c r="F146" s="235" t="s">
        <v>1053</v>
      </c>
      <c r="G146" s="236" t="s">
        <v>178</v>
      </c>
      <c r="H146" s="237">
        <v>272.91000000000003</v>
      </c>
      <c r="I146" s="238"/>
      <c r="J146" s="239">
        <f>ROUND(I146*H146,2)</f>
        <v>0</v>
      </c>
      <c r="K146" s="240"/>
      <c r="L146" s="43"/>
      <c r="M146" s="241" t="s">
        <v>1</v>
      </c>
      <c r="N146" s="242" t="s">
        <v>43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0.23999999999999999</v>
      </c>
      <c r="T146" s="244">
        <f>S146*H146</f>
        <v>65.498400000000004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136</v>
      </c>
      <c r="AT146" s="245" t="s">
        <v>138</v>
      </c>
      <c r="AU146" s="245" t="s">
        <v>88</v>
      </c>
      <c r="AY146" s="16" t="s">
        <v>137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86</v>
      </c>
      <c r="BK146" s="246">
        <f>ROUND(I146*H146,2)</f>
        <v>0</v>
      </c>
      <c r="BL146" s="16" t="s">
        <v>136</v>
      </c>
      <c r="BM146" s="245" t="s">
        <v>1054</v>
      </c>
    </row>
    <row r="147" s="2" customFormat="1" ht="16.5" customHeight="1">
      <c r="A147" s="37"/>
      <c r="B147" s="38"/>
      <c r="C147" s="233" t="s">
        <v>175</v>
      </c>
      <c r="D147" s="233" t="s">
        <v>138</v>
      </c>
      <c r="E147" s="234" t="s">
        <v>1055</v>
      </c>
      <c r="F147" s="235" t="s">
        <v>1056</v>
      </c>
      <c r="G147" s="236" t="s">
        <v>178</v>
      </c>
      <c r="H147" s="237">
        <v>272.91000000000003</v>
      </c>
      <c r="I147" s="238"/>
      <c r="J147" s="239">
        <f>ROUND(I147*H147,2)</f>
        <v>0</v>
      </c>
      <c r="K147" s="240"/>
      <c r="L147" s="43"/>
      <c r="M147" s="241" t="s">
        <v>1</v>
      </c>
      <c r="N147" s="242" t="s">
        <v>43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136</v>
      </c>
      <c r="AT147" s="245" t="s">
        <v>138</v>
      </c>
      <c r="AU147" s="245" t="s">
        <v>88</v>
      </c>
      <c r="AY147" s="16" t="s">
        <v>137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86</v>
      </c>
      <c r="BK147" s="246">
        <f>ROUND(I147*H147,2)</f>
        <v>0</v>
      </c>
      <c r="BL147" s="16" t="s">
        <v>136</v>
      </c>
      <c r="BM147" s="245" t="s">
        <v>1057</v>
      </c>
    </row>
    <row r="148" s="12" customFormat="1" ht="22.8" customHeight="1">
      <c r="A148" s="12"/>
      <c r="B148" s="219"/>
      <c r="C148" s="220"/>
      <c r="D148" s="221" t="s">
        <v>77</v>
      </c>
      <c r="E148" s="251" t="s">
        <v>88</v>
      </c>
      <c r="F148" s="251" t="s">
        <v>1058</v>
      </c>
      <c r="G148" s="220"/>
      <c r="H148" s="220"/>
      <c r="I148" s="223"/>
      <c r="J148" s="252">
        <f>BK148</f>
        <v>0</v>
      </c>
      <c r="K148" s="220"/>
      <c r="L148" s="225"/>
      <c r="M148" s="226"/>
      <c r="N148" s="227"/>
      <c r="O148" s="227"/>
      <c r="P148" s="228">
        <f>SUM(P149:P152)</f>
        <v>0</v>
      </c>
      <c r="Q148" s="227"/>
      <c r="R148" s="228">
        <f>SUM(R149:R152)</f>
        <v>4.9947010000000001</v>
      </c>
      <c r="S148" s="227"/>
      <c r="T148" s="229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0" t="s">
        <v>86</v>
      </c>
      <c r="AT148" s="231" t="s">
        <v>77</v>
      </c>
      <c r="AU148" s="231" t="s">
        <v>86</v>
      </c>
      <c r="AY148" s="230" t="s">
        <v>137</v>
      </c>
      <c r="BK148" s="232">
        <f>SUM(BK149:BK152)</f>
        <v>0</v>
      </c>
    </row>
    <row r="149" s="2" customFormat="1" ht="33" customHeight="1">
      <c r="A149" s="37"/>
      <c r="B149" s="38"/>
      <c r="C149" s="233" t="s">
        <v>181</v>
      </c>
      <c r="D149" s="233" t="s">
        <v>138</v>
      </c>
      <c r="E149" s="234" t="s">
        <v>1059</v>
      </c>
      <c r="F149" s="235" t="s">
        <v>1060</v>
      </c>
      <c r="G149" s="236" t="s">
        <v>150</v>
      </c>
      <c r="H149" s="237">
        <v>1.8999999999999999</v>
      </c>
      <c r="I149" s="238"/>
      <c r="J149" s="239">
        <f>ROUND(I149*H149,2)</f>
        <v>0</v>
      </c>
      <c r="K149" s="240"/>
      <c r="L149" s="43"/>
      <c r="M149" s="241" t="s">
        <v>1</v>
      </c>
      <c r="N149" s="242" t="s">
        <v>43</v>
      </c>
      <c r="O149" s="90"/>
      <c r="P149" s="243">
        <f>O149*H149</f>
        <v>0</v>
      </c>
      <c r="Q149" s="243">
        <v>2.45329</v>
      </c>
      <c r="R149" s="243">
        <f>Q149*H149</f>
        <v>4.661251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136</v>
      </c>
      <c r="AT149" s="245" t="s">
        <v>138</v>
      </c>
      <c r="AU149" s="245" t="s">
        <v>88</v>
      </c>
      <c r="AY149" s="16" t="s">
        <v>137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86</v>
      </c>
      <c r="BK149" s="246">
        <f>ROUND(I149*H149,2)</f>
        <v>0</v>
      </c>
      <c r="BL149" s="16" t="s">
        <v>136</v>
      </c>
      <c r="BM149" s="245" t="s">
        <v>1061</v>
      </c>
    </row>
    <row r="150" s="13" customFormat="1">
      <c r="A150" s="13"/>
      <c r="B150" s="253"/>
      <c r="C150" s="254"/>
      <c r="D150" s="247" t="s">
        <v>152</v>
      </c>
      <c r="E150" s="255" t="s">
        <v>1</v>
      </c>
      <c r="F150" s="256" t="s">
        <v>1062</v>
      </c>
      <c r="G150" s="254"/>
      <c r="H150" s="257">
        <v>1.8999999999999999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3" t="s">
        <v>152</v>
      </c>
      <c r="AU150" s="263" t="s">
        <v>88</v>
      </c>
      <c r="AV150" s="13" t="s">
        <v>88</v>
      </c>
      <c r="AW150" s="13" t="s">
        <v>34</v>
      </c>
      <c r="AX150" s="13" t="s">
        <v>86</v>
      </c>
      <c r="AY150" s="263" t="s">
        <v>137</v>
      </c>
    </row>
    <row r="151" s="2" customFormat="1" ht="16.5" customHeight="1">
      <c r="A151" s="37"/>
      <c r="B151" s="38"/>
      <c r="C151" s="233" t="s">
        <v>186</v>
      </c>
      <c r="D151" s="233" t="s">
        <v>138</v>
      </c>
      <c r="E151" s="234" t="s">
        <v>1063</v>
      </c>
      <c r="F151" s="235" t="s">
        <v>1064</v>
      </c>
      <c r="G151" s="236" t="s">
        <v>178</v>
      </c>
      <c r="H151" s="237">
        <v>9.5</v>
      </c>
      <c r="I151" s="238"/>
      <c r="J151" s="239">
        <f>ROUND(I151*H151,2)</f>
        <v>0</v>
      </c>
      <c r="K151" s="240"/>
      <c r="L151" s="43"/>
      <c r="M151" s="241" t="s">
        <v>1</v>
      </c>
      <c r="N151" s="242" t="s">
        <v>43</v>
      </c>
      <c r="O151" s="90"/>
      <c r="P151" s="243">
        <f>O151*H151</f>
        <v>0</v>
      </c>
      <c r="Q151" s="243">
        <v>0.035099999999999999</v>
      </c>
      <c r="R151" s="243">
        <f>Q151*H151</f>
        <v>0.33344999999999997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136</v>
      </c>
      <c r="AT151" s="245" t="s">
        <v>138</v>
      </c>
      <c r="AU151" s="245" t="s">
        <v>88</v>
      </c>
      <c r="AY151" s="16" t="s">
        <v>137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86</v>
      </c>
      <c r="BK151" s="246">
        <f>ROUND(I151*H151,2)</f>
        <v>0</v>
      </c>
      <c r="BL151" s="16" t="s">
        <v>136</v>
      </c>
      <c r="BM151" s="245" t="s">
        <v>1065</v>
      </c>
    </row>
    <row r="152" s="13" customFormat="1">
      <c r="A152" s="13"/>
      <c r="B152" s="253"/>
      <c r="C152" s="254"/>
      <c r="D152" s="247" t="s">
        <v>152</v>
      </c>
      <c r="E152" s="255" t="s">
        <v>1</v>
      </c>
      <c r="F152" s="256" t="s">
        <v>1066</v>
      </c>
      <c r="G152" s="254"/>
      <c r="H152" s="257">
        <v>9.5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152</v>
      </c>
      <c r="AU152" s="263" t="s">
        <v>88</v>
      </c>
      <c r="AV152" s="13" t="s">
        <v>88</v>
      </c>
      <c r="AW152" s="13" t="s">
        <v>34</v>
      </c>
      <c r="AX152" s="13" t="s">
        <v>86</v>
      </c>
      <c r="AY152" s="263" t="s">
        <v>137</v>
      </c>
    </row>
    <row r="153" s="12" customFormat="1" ht="22.8" customHeight="1">
      <c r="A153" s="12"/>
      <c r="B153" s="219"/>
      <c r="C153" s="220"/>
      <c r="D153" s="221" t="s">
        <v>77</v>
      </c>
      <c r="E153" s="251" t="s">
        <v>170</v>
      </c>
      <c r="F153" s="251" t="s">
        <v>1067</v>
      </c>
      <c r="G153" s="220"/>
      <c r="H153" s="220"/>
      <c r="I153" s="223"/>
      <c r="J153" s="252">
        <f>BK153</f>
        <v>0</v>
      </c>
      <c r="K153" s="220"/>
      <c r="L153" s="225"/>
      <c r="M153" s="226"/>
      <c r="N153" s="227"/>
      <c r="O153" s="227"/>
      <c r="P153" s="228">
        <f>SUM(P154:P165)</f>
        <v>0</v>
      </c>
      <c r="Q153" s="227"/>
      <c r="R153" s="228">
        <f>SUM(R154:R165)</f>
        <v>163.60295100000002</v>
      </c>
      <c r="S153" s="227"/>
      <c r="T153" s="229">
        <f>SUM(T154:T165)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86</v>
      </c>
      <c r="AT153" s="231" t="s">
        <v>77</v>
      </c>
      <c r="AU153" s="231" t="s">
        <v>86</v>
      </c>
      <c r="AY153" s="230" t="s">
        <v>137</v>
      </c>
      <c r="BK153" s="232">
        <f>SUM(BK154:BK165)</f>
        <v>0</v>
      </c>
    </row>
    <row r="154" s="2" customFormat="1" ht="21.75" customHeight="1">
      <c r="A154" s="37"/>
      <c r="B154" s="38"/>
      <c r="C154" s="233" t="s">
        <v>164</v>
      </c>
      <c r="D154" s="233" t="s">
        <v>138</v>
      </c>
      <c r="E154" s="234" t="s">
        <v>1068</v>
      </c>
      <c r="F154" s="235" t="s">
        <v>1069</v>
      </c>
      <c r="G154" s="236" t="s">
        <v>178</v>
      </c>
      <c r="H154" s="237">
        <v>330</v>
      </c>
      <c r="I154" s="238"/>
      <c r="J154" s="239">
        <f>ROUND(I154*H154,2)</f>
        <v>0</v>
      </c>
      <c r="K154" s="240"/>
      <c r="L154" s="43"/>
      <c r="M154" s="241" t="s">
        <v>1</v>
      </c>
      <c r="N154" s="242" t="s">
        <v>43</v>
      </c>
      <c r="O154" s="90"/>
      <c r="P154" s="243">
        <f>O154*H154</f>
        <v>0</v>
      </c>
      <c r="Q154" s="243">
        <v>0.17726</v>
      </c>
      <c r="R154" s="243">
        <f>Q154*H154</f>
        <v>58.495800000000003</v>
      </c>
      <c r="S154" s="243">
        <v>0</v>
      </c>
      <c r="T154" s="24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5" t="s">
        <v>136</v>
      </c>
      <c r="AT154" s="245" t="s">
        <v>138</v>
      </c>
      <c r="AU154" s="245" t="s">
        <v>88</v>
      </c>
      <c r="AY154" s="16" t="s">
        <v>137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6" t="s">
        <v>86</v>
      </c>
      <c r="BK154" s="246">
        <f>ROUND(I154*H154,2)</f>
        <v>0</v>
      </c>
      <c r="BL154" s="16" t="s">
        <v>136</v>
      </c>
      <c r="BM154" s="245" t="s">
        <v>1070</v>
      </c>
    </row>
    <row r="155" s="13" customFormat="1">
      <c r="A155" s="13"/>
      <c r="B155" s="253"/>
      <c r="C155" s="254"/>
      <c r="D155" s="247" t="s">
        <v>152</v>
      </c>
      <c r="E155" s="255" t="s">
        <v>1</v>
      </c>
      <c r="F155" s="256" t="s">
        <v>1043</v>
      </c>
      <c r="G155" s="254"/>
      <c r="H155" s="257">
        <v>330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3" t="s">
        <v>152</v>
      </c>
      <c r="AU155" s="263" t="s">
        <v>88</v>
      </c>
      <c r="AV155" s="13" t="s">
        <v>88</v>
      </c>
      <c r="AW155" s="13" t="s">
        <v>34</v>
      </c>
      <c r="AX155" s="13" t="s">
        <v>86</v>
      </c>
      <c r="AY155" s="263" t="s">
        <v>137</v>
      </c>
    </row>
    <row r="156" s="2" customFormat="1" ht="21.75" customHeight="1">
      <c r="A156" s="37"/>
      <c r="B156" s="38"/>
      <c r="C156" s="233" t="s">
        <v>197</v>
      </c>
      <c r="D156" s="233" t="s">
        <v>138</v>
      </c>
      <c r="E156" s="234" t="s">
        <v>1071</v>
      </c>
      <c r="F156" s="235" t="s">
        <v>1072</v>
      </c>
      <c r="G156" s="236" t="s">
        <v>178</v>
      </c>
      <c r="H156" s="237">
        <v>330</v>
      </c>
      <c r="I156" s="238"/>
      <c r="J156" s="239">
        <f>ROUND(I156*H156,2)</f>
        <v>0</v>
      </c>
      <c r="K156" s="240"/>
      <c r="L156" s="43"/>
      <c r="M156" s="241" t="s">
        <v>1</v>
      </c>
      <c r="N156" s="242" t="s">
        <v>43</v>
      </c>
      <c r="O156" s="90"/>
      <c r="P156" s="243">
        <f>O156*H156</f>
        <v>0</v>
      </c>
      <c r="Q156" s="243">
        <v>0.10100000000000001</v>
      </c>
      <c r="R156" s="243">
        <f>Q156*H156</f>
        <v>33.330000000000005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136</v>
      </c>
      <c r="AT156" s="245" t="s">
        <v>138</v>
      </c>
      <c r="AU156" s="245" t="s">
        <v>88</v>
      </c>
      <c r="AY156" s="16" t="s">
        <v>137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86</v>
      </c>
      <c r="BK156" s="246">
        <f>ROUND(I156*H156,2)</f>
        <v>0</v>
      </c>
      <c r="BL156" s="16" t="s">
        <v>136</v>
      </c>
      <c r="BM156" s="245" t="s">
        <v>1073</v>
      </c>
    </row>
    <row r="157" s="2" customFormat="1" ht="16.5" customHeight="1">
      <c r="A157" s="37"/>
      <c r="B157" s="38"/>
      <c r="C157" s="275" t="s">
        <v>202</v>
      </c>
      <c r="D157" s="275" t="s">
        <v>292</v>
      </c>
      <c r="E157" s="276" t="s">
        <v>1074</v>
      </c>
      <c r="F157" s="277" t="s">
        <v>1075</v>
      </c>
      <c r="G157" s="278" t="s">
        <v>178</v>
      </c>
      <c r="H157" s="279">
        <v>33</v>
      </c>
      <c r="I157" s="280"/>
      <c r="J157" s="281">
        <f>ROUND(I157*H157,2)</f>
        <v>0</v>
      </c>
      <c r="K157" s="282"/>
      <c r="L157" s="283"/>
      <c r="M157" s="284" t="s">
        <v>1</v>
      </c>
      <c r="N157" s="285" t="s">
        <v>43</v>
      </c>
      <c r="O157" s="90"/>
      <c r="P157" s="243">
        <f>O157*H157</f>
        <v>0</v>
      </c>
      <c r="Q157" s="243">
        <v>0.17599999999999999</v>
      </c>
      <c r="R157" s="243">
        <f>Q157*H157</f>
        <v>5.8079999999999998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186</v>
      </c>
      <c r="AT157" s="245" t="s">
        <v>292</v>
      </c>
      <c r="AU157" s="245" t="s">
        <v>88</v>
      </c>
      <c r="AY157" s="16" t="s">
        <v>137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86</v>
      </c>
      <c r="BK157" s="246">
        <f>ROUND(I157*H157,2)</f>
        <v>0</v>
      </c>
      <c r="BL157" s="16" t="s">
        <v>136</v>
      </c>
      <c r="BM157" s="245" t="s">
        <v>1076</v>
      </c>
    </row>
    <row r="158" s="13" customFormat="1">
      <c r="A158" s="13"/>
      <c r="B158" s="253"/>
      <c r="C158" s="254"/>
      <c r="D158" s="247" t="s">
        <v>152</v>
      </c>
      <c r="E158" s="255" t="s">
        <v>1</v>
      </c>
      <c r="F158" s="256" t="s">
        <v>1077</v>
      </c>
      <c r="G158" s="254"/>
      <c r="H158" s="257">
        <v>33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3" t="s">
        <v>152</v>
      </c>
      <c r="AU158" s="263" t="s">
        <v>88</v>
      </c>
      <c r="AV158" s="13" t="s">
        <v>88</v>
      </c>
      <c r="AW158" s="13" t="s">
        <v>34</v>
      </c>
      <c r="AX158" s="13" t="s">
        <v>86</v>
      </c>
      <c r="AY158" s="263" t="s">
        <v>137</v>
      </c>
    </row>
    <row r="159" s="2" customFormat="1" ht="21.75" customHeight="1">
      <c r="A159" s="37"/>
      <c r="B159" s="38"/>
      <c r="C159" s="233" t="s">
        <v>206</v>
      </c>
      <c r="D159" s="233" t="s">
        <v>138</v>
      </c>
      <c r="E159" s="234" t="s">
        <v>1078</v>
      </c>
      <c r="F159" s="235" t="s">
        <v>1079</v>
      </c>
      <c r="G159" s="236" t="s">
        <v>178</v>
      </c>
      <c r="H159" s="237">
        <v>272.91000000000003</v>
      </c>
      <c r="I159" s="238"/>
      <c r="J159" s="239">
        <f>ROUND(I159*H159,2)</f>
        <v>0</v>
      </c>
      <c r="K159" s="240"/>
      <c r="L159" s="43"/>
      <c r="M159" s="241" t="s">
        <v>1</v>
      </c>
      <c r="N159" s="242" t="s">
        <v>43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136</v>
      </c>
      <c r="AT159" s="245" t="s">
        <v>138</v>
      </c>
      <c r="AU159" s="245" t="s">
        <v>88</v>
      </c>
      <c r="AY159" s="16" t="s">
        <v>137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86</v>
      </c>
      <c r="BK159" s="246">
        <f>ROUND(I159*H159,2)</f>
        <v>0</v>
      </c>
      <c r="BL159" s="16" t="s">
        <v>136</v>
      </c>
      <c r="BM159" s="245" t="s">
        <v>1080</v>
      </c>
    </row>
    <row r="160" s="13" customFormat="1">
      <c r="A160" s="13"/>
      <c r="B160" s="253"/>
      <c r="C160" s="254"/>
      <c r="D160" s="247" t="s">
        <v>152</v>
      </c>
      <c r="E160" s="255" t="s">
        <v>1</v>
      </c>
      <c r="F160" s="256" t="s">
        <v>1081</v>
      </c>
      <c r="G160" s="254"/>
      <c r="H160" s="257">
        <v>272.91000000000003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3" t="s">
        <v>152</v>
      </c>
      <c r="AU160" s="263" t="s">
        <v>88</v>
      </c>
      <c r="AV160" s="13" t="s">
        <v>88</v>
      </c>
      <c r="AW160" s="13" t="s">
        <v>34</v>
      </c>
      <c r="AX160" s="13" t="s">
        <v>86</v>
      </c>
      <c r="AY160" s="263" t="s">
        <v>137</v>
      </c>
    </row>
    <row r="161" s="2" customFormat="1" ht="21.75" customHeight="1">
      <c r="A161" s="37"/>
      <c r="B161" s="38"/>
      <c r="C161" s="233" t="s">
        <v>211</v>
      </c>
      <c r="D161" s="233" t="s">
        <v>138</v>
      </c>
      <c r="E161" s="234" t="s">
        <v>1082</v>
      </c>
      <c r="F161" s="235" t="s">
        <v>1083</v>
      </c>
      <c r="G161" s="236" t="s">
        <v>178</v>
      </c>
      <c r="H161" s="237">
        <v>272.91000000000003</v>
      </c>
      <c r="I161" s="238"/>
      <c r="J161" s="239">
        <f>ROUND(I161*H161,2)</f>
        <v>0</v>
      </c>
      <c r="K161" s="240"/>
      <c r="L161" s="43"/>
      <c r="M161" s="241" t="s">
        <v>1</v>
      </c>
      <c r="N161" s="242" t="s">
        <v>43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136</v>
      </c>
      <c r="AT161" s="245" t="s">
        <v>138</v>
      </c>
      <c r="AU161" s="245" t="s">
        <v>88</v>
      </c>
      <c r="AY161" s="16" t="s">
        <v>137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86</v>
      </c>
      <c r="BK161" s="246">
        <f>ROUND(I161*H161,2)</f>
        <v>0</v>
      </c>
      <c r="BL161" s="16" t="s">
        <v>136</v>
      </c>
      <c r="BM161" s="245" t="s">
        <v>1084</v>
      </c>
    </row>
    <row r="162" s="2" customFormat="1" ht="21.75" customHeight="1">
      <c r="A162" s="37"/>
      <c r="B162" s="38"/>
      <c r="C162" s="233" t="s">
        <v>218</v>
      </c>
      <c r="D162" s="233" t="s">
        <v>138</v>
      </c>
      <c r="E162" s="234" t="s">
        <v>1085</v>
      </c>
      <c r="F162" s="235" t="s">
        <v>1086</v>
      </c>
      <c r="G162" s="236" t="s">
        <v>178</v>
      </c>
      <c r="H162" s="237">
        <v>272.91000000000003</v>
      </c>
      <c r="I162" s="238"/>
      <c r="J162" s="239">
        <f>ROUND(I162*H162,2)</f>
        <v>0</v>
      </c>
      <c r="K162" s="240"/>
      <c r="L162" s="43"/>
      <c r="M162" s="241" t="s">
        <v>1</v>
      </c>
      <c r="N162" s="242" t="s">
        <v>43</v>
      </c>
      <c r="O162" s="90"/>
      <c r="P162" s="243">
        <f>O162*H162</f>
        <v>0</v>
      </c>
      <c r="Q162" s="243">
        <v>0.14610000000000001</v>
      </c>
      <c r="R162" s="243">
        <f>Q162*H162</f>
        <v>39.872151000000002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136</v>
      </c>
      <c r="AT162" s="245" t="s">
        <v>138</v>
      </c>
      <c r="AU162" s="245" t="s">
        <v>88</v>
      </c>
      <c r="AY162" s="16" t="s">
        <v>137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86</v>
      </c>
      <c r="BK162" s="246">
        <f>ROUND(I162*H162,2)</f>
        <v>0</v>
      </c>
      <c r="BL162" s="16" t="s">
        <v>136</v>
      </c>
      <c r="BM162" s="245" t="s">
        <v>1087</v>
      </c>
    </row>
    <row r="163" s="2" customFormat="1" ht="21.75" customHeight="1">
      <c r="A163" s="37"/>
      <c r="B163" s="38"/>
      <c r="C163" s="275" t="s">
        <v>8</v>
      </c>
      <c r="D163" s="275" t="s">
        <v>292</v>
      </c>
      <c r="E163" s="276" t="s">
        <v>1088</v>
      </c>
      <c r="F163" s="277" t="s">
        <v>1089</v>
      </c>
      <c r="G163" s="278" t="s">
        <v>178</v>
      </c>
      <c r="H163" s="279">
        <v>278.368</v>
      </c>
      <c r="I163" s="280"/>
      <c r="J163" s="281">
        <f>ROUND(I163*H163,2)</f>
        <v>0</v>
      </c>
      <c r="K163" s="282"/>
      <c r="L163" s="283"/>
      <c r="M163" s="284" t="s">
        <v>1</v>
      </c>
      <c r="N163" s="285" t="s">
        <v>43</v>
      </c>
      <c r="O163" s="90"/>
      <c r="P163" s="243">
        <f>O163*H163</f>
        <v>0</v>
      </c>
      <c r="Q163" s="243">
        <v>0.09375</v>
      </c>
      <c r="R163" s="243">
        <f>Q163*H163</f>
        <v>26.097000000000001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186</v>
      </c>
      <c r="AT163" s="245" t="s">
        <v>292</v>
      </c>
      <c r="AU163" s="245" t="s">
        <v>88</v>
      </c>
      <c r="AY163" s="16" t="s">
        <v>137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86</v>
      </c>
      <c r="BK163" s="246">
        <f>ROUND(I163*H163,2)</f>
        <v>0</v>
      </c>
      <c r="BL163" s="16" t="s">
        <v>136</v>
      </c>
      <c r="BM163" s="245" t="s">
        <v>1090</v>
      </c>
    </row>
    <row r="164" s="2" customFormat="1">
      <c r="A164" s="37"/>
      <c r="B164" s="38"/>
      <c r="C164" s="39"/>
      <c r="D164" s="247" t="s">
        <v>142</v>
      </c>
      <c r="E164" s="39"/>
      <c r="F164" s="248" t="s">
        <v>1091</v>
      </c>
      <c r="G164" s="39"/>
      <c r="H164" s="39"/>
      <c r="I164" s="143"/>
      <c r="J164" s="39"/>
      <c r="K164" s="39"/>
      <c r="L164" s="43"/>
      <c r="M164" s="249"/>
      <c r="N164" s="25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142</v>
      </c>
      <c r="AU164" s="16" t="s">
        <v>88</v>
      </c>
    </row>
    <row r="165" s="13" customFormat="1">
      <c r="A165" s="13"/>
      <c r="B165" s="253"/>
      <c r="C165" s="254"/>
      <c r="D165" s="247" t="s">
        <v>152</v>
      </c>
      <c r="E165" s="254"/>
      <c r="F165" s="256" t="s">
        <v>1092</v>
      </c>
      <c r="G165" s="254"/>
      <c r="H165" s="257">
        <v>278.368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3" t="s">
        <v>152</v>
      </c>
      <c r="AU165" s="263" t="s">
        <v>88</v>
      </c>
      <c r="AV165" s="13" t="s">
        <v>88</v>
      </c>
      <c r="AW165" s="13" t="s">
        <v>4</v>
      </c>
      <c r="AX165" s="13" t="s">
        <v>86</v>
      </c>
      <c r="AY165" s="263" t="s">
        <v>137</v>
      </c>
    </row>
    <row r="166" s="12" customFormat="1" ht="22.8" customHeight="1">
      <c r="A166" s="12"/>
      <c r="B166" s="219"/>
      <c r="C166" s="220"/>
      <c r="D166" s="221" t="s">
        <v>77</v>
      </c>
      <c r="E166" s="251" t="s">
        <v>175</v>
      </c>
      <c r="F166" s="251" t="s">
        <v>631</v>
      </c>
      <c r="G166" s="220"/>
      <c r="H166" s="220"/>
      <c r="I166" s="223"/>
      <c r="J166" s="252">
        <f>BK166</f>
        <v>0</v>
      </c>
      <c r="K166" s="220"/>
      <c r="L166" s="225"/>
      <c r="M166" s="226"/>
      <c r="N166" s="227"/>
      <c r="O166" s="227"/>
      <c r="P166" s="228">
        <f>SUM(P167:P172)</f>
        <v>0</v>
      </c>
      <c r="Q166" s="227"/>
      <c r="R166" s="228">
        <f>SUM(R167:R172)</f>
        <v>13.690858</v>
      </c>
      <c r="S166" s="227"/>
      <c r="T166" s="229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0" t="s">
        <v>86</v>
      </c>
      <c r="AT166" s="231" t="s">
        <v>77</v>
      </c>
      <c r="AU166" s="231" t="s">
        <v>86</v>
      </c>
      <c r="AY166" s="230" t="s">
        <v>137</v>
      </c>
      <c r="BK166" s="232">
        <f>SUM(BK167:BK172)</f>
        <v>0</v>
      </c>
    </row>
    <row r="167" s="2" customFormat="1" ht="33" customHeight="1">
      <c r="A167" s="37"/>
      <c r="B167" s="38"/>
      <c r="C167" s="233" t="s">
        <v>227</v>
      </c>
      <c r="D167" s="233" t="s">
        <v>138</v>
      </c>
      <c r="E167" s="234" t="s">
        <v>1093</v>
      </c>
      <c r="F167" s="235" t="s">
        <v>1094</v>
      </c>
      <c r="G167" s="236" t="s">
        <v>178</v>
      </c>
      <c r="H167" s="237">
        <v>24.800000000000001</v>
      </c>
      <c r="I167" s="238"/>
      <c r="J167" s="239">
        <f>ROUND(I167*H167,2)</f>
        <v>0</v>
      </c>
      <c r="K167" s="240"/>
      <c r="L167" s="43"/>
      <c r="M167" s="241" t="s">
        <v>1</v>
      </c>
      <c r="N167" s="242" t="s">
        <v>43</v>
      </c>
      <c r="O167" s="90"/>
      <c r="P167" s="243">
        <f>O167*H167</f>
        <v>0</v>
      </c>
      <c r="Q167" s="243">
        <v>0.42602000000000001</v>
      </c>
      <c r="R167" s="243">
        <f>Q167*H167</f>
        <v>10.565296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136</v>
      </c>
      <c r="AT167" s="245" t="s">
        <v>138</v>
      </c>
      <c r="AU167" s="245" t="s">
        <v>88</v>
      </c>
      <c r="AY167" s="16" t="s">
        <v>137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86</v>
      </c>
      <c r="BK167" s="246">
        <f>ROUND(I167*H167,2)</f>
        <v>0</v>
      </c>
      <c r="BL167" s="16" t="s">
        <v>136</v>
      </c>
      <c r="BM167" s="245" t="s">
        <v>1095</v>
      </c>
    </row>
    <row r="168" s="13" customFormat="1">
      <c r="A168" s="13"/>
      <c r="B168" s="253"/>
      <c r="C168" s="254"/>
      <c r="D168" s="247" t="s">
        <v>152</v>
      </c>
      <c r="E168" s="255" t="s">
        <v>1</v>
      </c>
      <c r="F168" s="256" t="s">
        <v>1096</v>
      </c>
      <c r="G168" s="254"/>
      <c r="H168" s="257">
        <v>24.800000000000001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3" t="s">
        <v>152</v>
      </c>
      <c r="AU168" s="263" t="s">
        <v>88</v>
      </c>
      <c r="AV168" s="13" t="s">
        <v>88</v>
      </c>
      <c r="AW168" s="13" t="s">
        <v>34</v>
      </c>
      <c r="AX168" s="13" t="s">
        <v>86</v>
      </c>
      <c r="AY168" s="263" t="s">
        <v>137</v>
      </c>
    </row>
    <row r="169" s="2" customFormat="1" ht="33" customHeight="1">
      <c r="A169" s="37"/>
      <c r="B169" s="38"/>
      <c r="C169" s="233" t="s">
        <v>232</v>
      </c>
      <c r="D169" s="233" t="s">
        <v>138</v>
      </c>
      <c r="E169" s="234" t="s">
        <v>1097</v>
      </c>
      <c r="F169" s="235" t="s">
        <v>1098</v>
      </c>
      <c r="G169" s="236" t="s">
        <v>178</v>
      </c>
      <c r="H169" s="237">
        <v>40.799999999999997</v>
      </c>
      <c r="I169" s="238"/>
      <c r="J169" s="239">
        <f>ROUND(I169*H169,2)</f>
        <v>0</v>
      </c>
      <c r="K169" s="240"/>
      <c r="L169" s="43"/>
      <c r="M169" s="241" t="s">
        <v>1</v>
      </c>
      <c r="N169" s="242" t="s">
        <v>43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136</v>
      </c>
      <c r="AT169" s="245" t="s">
        <v>138</v>
      </c>
      <c r="AU169" s="245" t="s">
        <v>88</v>
      </c>
      <c r="AY169" s="16" t="s">
        <v>137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86</v>
      </c>
      <c r="BK169" s="246">
        <f>ROUND(I169*H169,2)</f>
        <v>0</v>
      </c>
      <c r="BL169" s="16" t="s">
        <v>136</v>
      </c>
      <c r="BM169" s="245" t="s">
        <v>1099</v>
      </c>
    </row>
    <row r="170" s="2" customFormat="1" ht="21.75" customHeight="1">
      <c r="A170" s="37"/>
      <c r="B170" s="38"/>
      <c r="C170" s="233" t="s">
        <v>237</v>
      </c>
      <c r="D170" s="233" t="s">
        <v>138</v>
      </c>
      <c r="E170" s="234" t="s">
        <v>1100</v>
      </c>
      <c r="F170" s="235" t="s">
        <v>1101</v>
      </c>
      <c r="G170" s="236" t="s">
        <v>194</v>
      </c>
      <c r="H170" s="237">
        <v>13.800000000000001</v>
      </c>
      <c r="I170" s="238"/>
      <c r="J170" s="239">
        <f>ROUND(I170*H170,2)</f>
        <v>0</v>
      </c>
      <c r="K170" s="240"/>
      <c r="L170" s="43"/>
      <c r="M170" s="241" t="s">
        <v>1</v>
      </c>
      <c r="N170" s="242" t="s">
        <v>43</v>
      </c>
      <c r="O170" s="90"/>
      <c r="P170" s="243">
        <f>O170*H170</f>
        <v>0</v>
      </c>
      <c r="Q170" s="243">
        <v>0.16849</v>
      </c>
      <c r="R170" s="243">
        <f>Q170*H170</f>
        <v>2.3251620000000002</v>
      </c>
      <c r="S170" s="243">
        <v>0</v>
      </c>
      <c r="T170" s="24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5" t="s">
        <v>136</v>
      </c>
      <c r="AT170" s="245" t="s">
        <v>138</v>
      </c>
      <c r="AU170" s="245" t="s">
        <v>88</v>
      </c>
      <c r="AY170" s="16" t="s">
        <v>137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6" t="s">
        <v>86</v>
      </c>
      <c r="BK170" s="246">
        <f>ROUND(I170*H170,2)</f>
        <v>0</v>
      </c>
      <c r="BL170" s="16" t="s">
        <v>136</v>
      </c>
      <c r="BM170" s="245" t="s">
        <v>1102</v>
      </c>
    </row>
    <row r="171" s="13" customFormat="1">
      <c r="A171" s="13"/>
      <c r="B171" s="253"/>
      <c r="C171" s="254"/>
      <c r="D171" s="247" t="s">
        <v>152</v>
      </c>
      <c r="E171" s="255" t="s">
        <v>1</v>
      </c>
      <c r="F171" s="256" t="s">
        <v>1103</v>
      </c>
      <c r="G171" s="254"/>
      <c r="H171" s="257">
        <v>13.800000000000001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152</v>
      </c>
      <c r="AU171" s="263" t="s">
        <v>88</v>
      </c>
      <c r="AV171" s="13" t="s">
        <v>88</v>
      </c>
      <c r="AW171" s="13" t="s">
        <v>34</v>
      </c>
      <c r="AX171" s="13" t="s">
        <v>86</v>
      </c>
      <c r="AY171" s="263" t="s">
        <v>137</v>
      </c>
    </row>
    <row r="172" s="2" customFormat="1" ht="16.5" customHeight="1">
      <c r="A172" s="37"/>
      <c r="B172" s="38"/>
      <c r="C172" s="275" t="s">
        <v>241</v>
      </c>
      <c r="D172" s="275" t="s">
        <v>292</v>
      </c>
      <c r="E172" s="276" t="s">
        <v>1104</v>
      </c>
      <c r="F172" s="277" t="s">
        <v>1105</v>
      </c>
      <c r="G172" s="278" t="s">
        <v>194</v>
      </c>
      <c r="H172" s="279">
        <v>13.800000000000001</v>
      </c>
      <c r="I172" s="280"/>
      <c r="J172" s="281">
        <f>ROUND(I172*H172,2)</f>
        <v>0</v>
      </c>
      <c r="K172" s="282"/>
      <c r="L172" s="283"/>
      <c r="M172" s="284" t="s">
        <v>1</v>
      </c>
      <c r="N172" s="285" t="s">
        <v>43</v>
      </c>
      <c r="O172" s="90"/>
      <c r="P172" s="243">
        <f>O172*H172</f>
        <v>0</v>
      </c>
      <c r="Q172" s="243">
        <v>0.058000000000000003</v>
      </c>
      <c r="R172" s="243">
        <f>Q172*H172</f>
        <v>0.80040000000000011</v>
      </c>
      <c r="S172" s="243">
        <v>0</v>
      </c>
      <c r="T172" s="24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5" t="s">
        <v>186</v>
      </c>
      <c r="AT172" s="245" t="s">
        <v>292</v>
      </c>
      <c r="AU172" s="245" t="s">
        <v>88</v>
      </c>
      <c r="AY172" s="16" t="s">
        <v>137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6" t="s">
        <v>86</v>
      </c>
      <c r="BK172" s="246">
        <f>ROUND(I172*H172,2)</f>
        <v>0</v>
      </c>
      <c r="BL172" s="16" t="s">
        <v>136</v>
      </c>
      <c r="BM172" s="245" t="s">
        <v>1106</v>
      </c>
    </row>
    <row r="173" s="12" customFormat="1" ht="22.8" customHeight="1">
      <c r="A173" s="12"/>
      <c r="B173" s="219"/>
      <c r="C173" s="220"/>
      <c r="D173" s="221" t="s">
        <v>77</v>
      </c>
      <c r="E173" s="251" t="s">
        <v>186</v>
      </c>
      <c r="F173" s="251" t="s">
        <v>1107</v>
      </c>
      <c r="G173" s="220"/>
      <c r="H173" s="220"/>
      <c r="I173" s="223"/>
      <c r="J173" s="252">
        <f>BK173</f>
        <v>0</v>
      </c>
      <c r="K173" s="220"/>
      <c r="L173" s="225"/>
      <c r="M173" s="226"/>
      <c r="N173" s="227"/>
      <c r="O173" s="227"/>
      <c r="P173" s="228">
        <f>SUM(P174:P185)</f>
        <v>0</v>
      </c>
      <c r="Q173" s="227"/>
      <c r="R173" s="228">
        <f>SUM(R174:R185)</f>
        <v>2.4755000000000003</v>
      </c>
      <c r="S173" s="227"/>
      <c r="T173" s="229">
        <f>SUM(T174:T185)</f>
        <v>0.74653999999999998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0" t="s">
        <v>86</v>
      </c>
      <c r="AT173" s="231" t="s">
        <v>77</v>
      </c>
      <c r="AU173" s="231" t="s">
        <v>86</v>
      </c>
      <c r="AY173" s="230" t="s">
        <v>137</v>
      </c>
      <c r="BK173" s="232">
        <f>SUM(BK174:BK185)</f>
        <v>0</v>
      </c>
    </row>
    <row r="174" s="2" customFormat="1" ht="16.5" customHeight="1">
      <c r="A174" s="37"/>
      <c r="B174" s="38"/>
      <c r="C174" s="233" t="s">
        <v>245</v>
      </c>
      <c r="D174" s="233" t="s">
        <v>138</v>
      </c>
      <c r="E174" s="234" t="s">
        <v>1108</v>
      </c>
      <c r="F174" s="235" t="s">
        <v>1109</v>
      </c>
      <c r="G174" s="236" t="s">
        <v>162</v>
      </c>
      <c r="H174" s="237">
        <v>7</v>
      </c>
      <c r="I174" s="238"/>
      <c r="J174" s="239">
        <f>ROUND(I174*H174,2)</f>
        <v>0</v>
      </c>
      <c r="K174" s="240"/>
      <c r="L174" s="43"/>
      <c r="M174" s="241" t="s">
        <v>1</v>
      </c>
      <c r="N174" s="242" t="s">
        <v>43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0.035220000000000001</v>
      </c>
      <c r="T174" s="244">
        <f>S174*H174</f>
        <v>0.24654000000000001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136</v>
      </c>
      <c r="AT174" s="245" t="s">
        <v>138</v>
      </c>
      <c r="AU174" s="245" t="s">
        <v>88</v>
      </c>
      <c r="AY174" s="16" t="s">
        <v>137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86</v>
      </c>
      <c r="BK174" s="246">
        <f>ROUND(I174*H174,2)</f>
        <v>0</v>
      </c>
      <c r="BL174" s="16" t="s">
        <v>136</v>
      </c>
      <c r="BM174" s="245" t="s">
        <v>1110</v>
      </c>
    </row>
    <row r="175" s="2" customFormat="1" ht="21.75" customHeight="1">
      <c r="A175" s="37"/>
      <c r="B175" s="38"/>
      <c r="C175" s="233" t="s">
        <v>7</v>
      </c>
      <c r="D175" s="233" t="s">
        <v>138</v>
      </c>
      <c r="E175" s="234" t="s">
        <v>1111</v>
      </c>
      <c r="F175" s="235" t="s">
        <v>1112</v>
      </c>
      <c r="G175" s="236" t="s">
        <v>162</v>
      </c>
      <c r="H175" s="237">
        <v>7</v>
      </c>
      <c r="I175" s="238"/>
      <c r="J175" s="239">
        <f>ROUND(I175*H175,2)</f>
        <v>0</v>
      </c>
      <c r="K175" s="240"/>
      <c r="L175" s="43"/>
      <c r="M175" s="241" t="s">
        <v>1</v>
      </c>
      <c r="N175" s="242" t="s">
        <v>43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227</v>
      </c>
      <c r="AT175" s="245" t="s">
        <v>138</v>
      </c>
      <c r="AU175" s="245" t="s">
        <v>88</v>
      </c>
      <c r="AY175" s="16" t="s">
        <v>137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86</v>
      </c>
      <c r="BK175" s="246">
        <f>ROUND(I175*H175,2)</f>
        <v>0</v>
      </c>
      <c r="BL175" s="16" t="s">
        <v>227</v>
      </c>
      <c r="BM175" s="245" t="s">
        <v>1113</v>
      </c>
    </row>
    <row r="176" s="2" customFormat="1" ht="33" customHeight="1">
      <c r="A176" s="37"/>
      <c r="B176" s="38"/>
      <c r="C176" s="233" t="s">
        <v>255</v>
      </c>
      <c r="D176" s="233" t="s">
        <v>138</v>
      </c>
      <c r="E176" s="234" t="s">
        <v>1114</v>
      </c>
      <c r="F176" s="235" t="s">
        <v>1115</v>
      </c>
      <c r="G176" s="236" t="s">
        <v>194</v>
      </c>
      <c r="H176" s="237">
        <v>25</v>
      </c>
      <c r="I176" s="238"/>
      <c r="J176" s="239">
        <f>ROUND(I176*H176,2)</f>
        <v>0</v>
      </c>
      <c r="K176" s="240"/>
      <c r="L176" s="43"/>
      <c r="M176" s="241" t="s">
        <v>1</v>
      </c>
      <c r="N176" s="242" t="s">
        <v>43</v>
      </c>
      <c r="O176" s="90"/>
      <c r="P176" s="243">
        <f>O176*H176</f>
        <v>0</v>
      </c>
      <c r="Q176" s="243">
        <v>0.0012800000000000001</v>
      </c>
      <c r="R176" s="243">
        <f>Q176*H176</f>
        <v>0.032000000000000001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136</v>
      </c>
      <c r="AT176" s="245" t="s">
        <v>138</v>
      </c>
      <c r="AU176" s="245" t="s">
        <v>88</v>
      </c>
      <c r="AY176" s="16" t="s">
        <v>137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86</v>
      </c>
      <c r="BK176" s="246">
        <f>ROUND(I176*H176,2)</f>
        <v>0</v>
      </c>
      <c r="BL176" s="16" t="s">
        <v>136</v>
      </c>
      <c r="BM176" s="245" t="s">
        <v>1116</v>
      </c>
    </row>
    <row r="177" s="2" customFormat="1" ht="16.5" customHeight="1">
      <c r="A177" s="37"/>
      <c r="B177" s="38"/>
      <c r="C177" s="233" t="s">
        <v>263</v>
      </c>
      <c r="D177" s="233" t="s">
        <v>138</v>
      </c>
      <c r="E177" s="234" t="s">
        <v>1117</v>
      </c>
      <c r="F177" s="235" t="s">
        <v>1118</v>
      </c>
      <c r="G177" s="236" t="s">
        <v>162</v>
      </c>
      <c r="H177" s="237">
        <v>7</v>
      </c>
      <c r="I177" s="238"/>
      <c r="J177" s="239">
        <f>ROUND(I177*H177,2)</f>
        <v>0</v>
      </c>
      <c r="K177" s="240"/>
      <c r="L177" s="43"/>
      <c r="M177" s="241" t="s">
        <v>1</v>
      </c>
      <c r="N177" s="242" t="s">
        <v>43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136</v>
      </c>
      <c r="AT177" s="245" t="s">
        <v>138</v>
      </c>
      <c r="AU177" s="245" t="s">
        <v>88</v>
      </c>
      <c r="AY177" s="16" t="s">
        <v>137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86</v>
      </c>
      <c r="BK177" s="246">
        <f>ROUND(I177*H177,2)</f>
        <v>0</v>
      </c>
      <c r="BL177" s="16" t="s">
        <v>136</v>
      </c>
      <c r="BM177" s="245" t="s">
        <v>1119</v>
      </c>
    </row>
    <row r="178" s="2" customFormat="1" ht="16.5" customHeight="1">
      <c r="A178" s="37"/>
      <c r="B178" s="38"/>
      <c r="C178" s="275" t="s">
        <v>268</v>
      </c>
      <c r="D178" s="275" t="s">
        <v>292</v>
      </c>
      <c r="E178" s="276" t="s">
        <v>1120</v>
      </c>
      <c r="F178" s="277" t="s">
        <v>1121</v>
      </c>
      <c r="G178" s="278" t="s">
        <v>162</v>
      </c>
      <c r="H178" s="279">
        <v>7</v>
      </c>
      <c r="I178" s="280"/>
      <c r="J178" s="281">
        <f>ROUND(I178*H178,2)</f>
        <v>0</v>
      </c>
      <c r="K178" s="282"/>
      <c r="L178" s="283"/>
      <c r="M178" s="284" t="s">
        <v>1</v>
      </c>
      <c r="N178" s="285" t="s">
        <v>43</v>
      </c>
      <c r="O178" s="90"/>
      <c r="P178" s="243">
        <f>O178*H178</f>
        <v>0</v>
      </c>
      <c r="Q178" s="243">
        <v>0.029499999999999998</v>
      </c>
      <c r="R178" s="243">
        <f>Q178*H178</f>
        <v>0.20649999999999999</v>
      </c>
      <c r="S178" s="243">
        <v>0</v>
      </c>
      <c r="T178" s="24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5" t="s">
        <v>186</v>
      </c>
      <c r="AT178" s="245" t="s">
        <v>292</v>
      </c>
      <c r="AU178" s="245" t="s">
        <v>88</v>
      </c>
      <c r="AY178" s="16" t="s">
        <v>137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6" t="s">
        <v>86</v>
      </c>
      <c r="BK178" s="246">
        <f>ROUND(I178*H178,2)</f>
        <v>0</v>
      </c>
      <c r="BL178" s="16" t="s">
        <v>136</v>
      </c>
      <c r="BM178" s="245" t="s">
        <v>1122</v>
      </c>
    </row>
    <row r="179" s="2" customFormat="1" ht="21.75" customHeight="1">
      <c r="A179" s="37"/>
      <c r="B179" s="38"/>
      <c r="C179" s="233" t="s">
        <v>272</v>
      </c>
      <c r="D179" s="233" t="s">
        <v>138</v>
      </c>
      <c r="E179" s="234" t="s">
        <v>1123</v>
      </c>
      <c r="F179" s="235" t="s">
        <v>1124</v>
      </c>
      <c r="G179" s="236" t="s">
        <v>162</v>
      </c>
      <c r="H179" s="237">
        <v>5</v>
      </c>
      <c r="I179" s="238"/>
      <c r="J179" s="239">
        <f>ROUND(I179*H179,2)</f>
        <v>0</v>
      </c>
      <c r="K179" s="240"/>
      <c r="L179" s="43"/>
      <c r="M179" s="241" t="s">
        <v>1</v>
      </c>
      <c r="N179" s="242" t="s">
        <v>43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0.10000000000000001</v>
      </c>
      <c r="T179" s="244">
        <f>S179*H179</f>
        <v>0.5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136</v>
      </c>
      <c r="AT179" s="245" t="s">
        <v>138</v>
      </c>
      <c r="AU179" s="245" t="s">
        <v>88</v>
      </c>
      <c r="AY179" s="16" t="s">
        <v>137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86</v>
      </c>
      <c r="BK179" s="246">
        <f>ROUND(I179*H179,2)</f>
        <v>0</v>
      </c>
      <c r="BL179" s="16" t="s">
        <v>136</v>
      </c>
      <c r="BM179" s="245" t="s">
        <v>1125</v>
      </c>
    </row>
    <row r="180" s="2" customFormat="1" ht="16.5" customHeight="1">
      <c r="A180" s="37"/>
      <c r="B180" s="38"/>
      <c r="C180" s="233" t="s">
        <v>276</v>
      </c>
      <c r="D180" s="233" t="s">
        <v>138</v>
      </c>
      <c r="E180" s="234" t="s">
        <v>1126</v>
      </c>
      <c r="F180" s="235" t="s">
        <v>1127</v>
      </c>
      <c r="G180" s="236" t="s">
        <v>162</v>
      </c>
      <c r="H180" s="237">
        <v>5</v>
      </c>
      <c r="I180" s="238"/>
      <c r="J180" s="239">
        <f>ROUND(I180*H180,2)</f>
        <v>0</v>
      </c>
      <c r="K180" s="240"/>
      <c r="L180" s="43"/>
      <c r="M180" s="241" t="s">
        <v>1</v>
      </c>
      <c r="N180" s="242" t="s">
        <v>43</v>
      </c>
      <c r="O180" s="90"/>
      <c r="P180" s="243">
        <f>O180*H180</f>
        <v>0</v>
      </c>
      <c r="Q180" s="243">
        <v>0.0070200000000000002</v>
      </c>
      <c r="R180" s="243">
        <f>Q180*H180</f>
        <v>0.035099999999999999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136</v>
      </c>
      <c r="AT180" s="245" t="s">
        <v>138</v>
      </c>
      <c r="AU180" s="245" t="s">
        <v>88</v>
      </c>
      <c r="AY180" s="16" t="s">
        <v>137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86</v>
      </c>
      <c r="BK180" s="246">
        <f>ROUND(I180*H180,2)</f>
        <v>0</v>
      </c>
      <c r="BL180" s="16" t="s">
        <v>136</v>
      </c>
      <c r="BM180" s="245" t="s">
        <v>1128</v>
      </c>
    </row>
    <row r="181" s="2" customFormat="1" ht="21.75" customHeight="1">
      <c r="A181" s="37"/>
      <c r="B181" s="38"/>
      <c r="C181" s="275" t="s">
        <v>282</v>
      </c>
      <c r="D181" s="275" t="s">
        <v>292</v>
      </c>
      <c r="E181" s="276" t="s">
        <v>1129</v>
      </c>
      <c r="F181" s="277" t="s">
        <v>1130</v>
      </c>
      <c r="G181" s="278" t="s">
        <v>162</v>
      </c>
      <c r="H181" s="279">
        <v>4</v>
      </c>
      <c r="I181" s="280"/>
      <c r="J181" s="281">
        <f>ROUND(I181*H181,2)</f>
        <v>0</v>
      </c>
      <c r="K181" s="282"/>
      <c r="L181" s="283"/>
      <c r="M181" s="284" t="s">
        <v>1</v>
      </c>
      <c r="N181" s="285" t="s">
        <v>43</v>
      </c>
      <c r="O181" s="90"/>
      <c r="P181" s="243">
        <f>O181*H181</f>
        <v>0</v>
      </c>
      <c r="Q181" s="243">
        <v>0.017999999999999999</v>
      </c>
      <c r="R181" s="243">
        <f>Q181*H181</f>
        <v>0.071999999999999995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186</v>
      </c>
      <c r="AT181" s="245" t="s">
        <v>292</v>
      </c>
      <c r="AU181" s="245" t="s">
        <v>88</v>
      </c>
      <c r="AY181" s="16" t="s">
        <v>137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86</v>
      </c>
      <c r="BK181" s="246">
        <f>ROUND(I181*H181,2)</f>
        <v>0</v>
      </c>
      <c r="BL181" s="16" t="s">
        <v>136</v>
      </c>
      <c r="BM181" s="245" t="s">
        <v>1131</v>
      </c>
    </row>
    <row r="182" s="2" customFormat="1" ht="21.75" customHeight="1">
      <c r="A182" s="37"/>
      <c r="B182" s="38"/>
      <c r="C182" s="275" t="s">
        <v>287</v>
      </c>
      <c r="D182" s="275" t="s">
        <v>292</v>
      </c>
      <c r="E182" s="276" t="s">
        <v>1132</v>
      </c>
      <c r="F182" s="277" t="s">
        <v>1133</v>
      </c>
      <c r="G182" s="278" t="s">
        <v>162</v>
      </c>
      <c r="H182" s="279">
        <v>2</v>
      </c>
      <c r="I182" s="280"/>
      <c r="J182" s="281">
        <f>ROUND(I182*H182,2)</f>
        <v>0</v>
      </c>
      <c r="K182" s="282"/>
      <c r="L182" s="283"/>
      <c r="M182" s="284" t="s">
        <v>1</v>
      </c>
      <c r="N182" s="285" t="s">
        <v>43</v>
      </c>
      <c r="O182" s="90"/>
      <c r="P182" s="243">
        <f>O182*H182</f>
        <v>0</v>
      </c>
      <c r="Q182" s="243">
        <v>0.010999999999999999</v>
      </c>
      <c r="R182" s="243">
        <f>Q182*H182</f>
        <v>0.021999999999999999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186</v>
      </c>
      <c r="AT182" s="245" t="s">
        <v>292</v>
      </c>
      <c r="AU182" s="245" t="s">
        <v>88</v>
      </c>
      <c r="AY182" s="16" t="s">
        <v>137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86</v>
      </c>
      <c r="BK182" s="246">
        <f>ROUND(I182*H182,2)</f>
        <v>0</v>
      </c>
      <c r="BL182" s="16" t="s">
        <v>136</v>
      </c>
      <c r="BM182" s="245" t="s">
        <v>1134</v>
      </c>
    </row>
    <row r="183" s="2" customFormat="1" ht="16.5" customHeight="1">
      <c r="A183" s="37"/>
      <c r="B183" s="38"/>
      <c r="C183" s="275" t="s">
        <v>291</v>
      </c>
      <c r="D183" s="275" t="s">
        <v>292</v>
      </c>
      <c r="E183" s="276" t="s">
        <v>1135</v>
      </c>
      <c r="F183" s="277" t="s">
        <v>1136</v>
      </c>
      <c r="G183" s="278" t="s">
        <v>162</v>
      </c>
      <c r="H183" s="279">
        <v>1</v>
      </c>
      <c r="I183" s="280"/>
      <c r="J183" s="281">
        <f>ROUND(I183*H183,2)</f>
        <v>0</v>
      </c>
      <c r="K183" s="282"/>
      <c r="L183" s="283"/>
      <c r="M183" s="284" t="s">
        <v>1</v>
      </c>
      <c r="N183" s="285" t="s">
        <v>43</v>
      </c>
      <c r="O183" s="90"/>
      <c r="P183" s="243">
        <f>O183*H183</f>
        <v>0</v>
      </c>
      <c r="Q183" s="243">
        <v>0.00069999999999999999</v>
      </c>
      <c r="R183" s="243">
        <f>Q183*H183</f>
        <v>0.00069999999999999999</v>
      </c>
      <c r="S183" s="243">
        <v>0</v>
      </c>
      <c r="T183" s="24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186</v>
      </c>
      <c r="AT183" s="245" t="s">
        <v>292</v>
      </c>
      <c r="AU183" s="245" t="s">
        <v>88</v>
      </c>
      <c r="AY183" s="16" t="s">
        <v>137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86</v>
      </c>
      <c r="BK183" s="246">
        <f>ROUND(I183*H183,2)</f>
        <v>0</v>
      </c>
      <c r="BL183" s="16" t="s">
        <v>136</v>
      </c>
      <c r="BM183" s="245" t="s">
        <v>1137</v>
      </c>
    </row>
    <row r="184" s="2" customFormat="1" ht="16.5" customHeight="1">
      <c r="A184" s="37"/>
      <c r="B184" s="38"/>
      <c r="C184" s="275" t="s">
        <v>299</v>
      </c>
      <c r="D184" s="275" t="s">
        <v>292</v>
      </c>
      <c r="E184" s="276" t="s">
        <v>1138</v>
      </c>
      <c r="F184" s="277" t="s">
        <v>1139</v>
      </c>
      <c r="G184" s="278" t="s">
        <v>162</v>
      </c>
      <c r="H184" s="279">
        <v>4</v>
      </c>
      <c r="I184" s="280"/>
      <c r="J184" s="281">
        <f>ROUND(I184*H184,2)</f>
        <v>0</v>
      </c>
      <c r="K184" s="282"/>
      <c r="L184" s="283"/>
      <c r="M184" s="284" t="s">
        <v>1</v>
      </c>
      <c r="N184" s="285" t="s">
        <v>43</v>
      </c>
      <c r="O184" s="90"/>
      <c r="P184" s="243">
        <f>O184*H184</f>
        <v>0</v>
      </c>
      <c r="Q184" s="243">
        <v>0.00080000000000000004</v>
      </c>
      <c r="R184" s="243">
        <f>Q184*H184</f>
        <v>0.0032000000000000002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186</v>
      </c>
      <c r="AT184" s="245" t="s">
        <v>292</v>
      </c>
      <c r="AU184" s="245" t="s">
        <v>88</v>
      </c>
      <c r="AY184" s="16" t="s">
        <v>137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86</v>
      </c>
      <c r="BK184" s="246">
        <f>ROUND(I184*H184,2)</f>
        <v>0</v>
      </c>
      <c r="BL184" s="16" t="s">
        <v>136</v>
      </c>
      <c r="BM184" s="245" t="s">
        <v>1140</v>
      </c>
    </row>
    <row r="185" s="2" customFormat="1" ht="33" customHeight="1">
      <c r="A185" s="37"/>
      <c r="B185" s="38"/>
      <c r="C185" s="233" t="s">
        <v>308</v>
      </c>
      <c r="D185" s="233" t="s">
        <v>138</v>
      </c>
      <c r="E185" s="234" t="s">
        <v>1141</v>
      </c>
      <c r="F185" s="235" t="s">
        <v>1142</v>
      </c>
      <c r="G185" s="236" t="s">
        <v>162</v>
      </c>
      <c r="H185" s="237">
        <v>5</v>
      </c>
      <c r="I185" s="238"/>
      <c r="J185" s="239">
        <f>ROUND(I185*H185,2)</f>
        <v>0</v>
      </c>
      <c r="K185" s="240"/>
      <c r="L185" s="43"/>
      <c r="M185" s="241" t="s">
        <v>1</v>
      </c>
      <c r="N185" s="242" t="s">
        <v>43</v>
      </c>
      <c r="O185" s="90"/>
      <c r="P185" s="243">
        <f>O185*H185</f>
        <v>0</v>
      </c>
      <c r="Q185" s="243">
        <v>0.42080000000000001</v>
      </c>
      <c r="R185" s="243">
        <f>Q185*H185</f>
        <v>2.1040000000000001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136</v>
      </c>
      <c r="AT185" s="245" t="s">
        <v>138</v>
      </c>
      <c r="AU185" s="245" t="s">
        <v>88</v>
      </c>
      <c r="AY185" s="16" t="s">
        <v>137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86</v>
      </c>
      <c r="BK185" s="246">
        <f>ROUND(I185*H185,2)</f>
        <v>0</v>
      </c>
      <c r="BL185" s="16" t="s">
        <v>136</v>
      </c>
      <c r="BM185" s="245" t="s">
        <v>1143</v>
      </c>
    </row>
    <row r="186" s="12" customFormat="1" ht="22.8" customHeight="1">
      <c r="A186" s="12"/>
      <c r="B186" s="219"/>
      <c r="C186" s="220"/>
      <c r="D186" s="221" t="s">
        <v>77</v>
      </c>
      <c r="E186" s="251" t="s">
        <v>164</v>
      </c>
      <c r="F186" s="251" t="s">
        <v>165</v>
      </c>
      <c r="G186" s="220"/>
      <c r="H186" s="220"/>
      <c r="I186" s="223"/>
      <c r="J186" s="252">
        <f>BK186</f>
        <v>0</v>
      </c>
      <c r="K186" s="220"/>
      <c r="L186" s="225"/>
      <c r="M186" s="226"/>
      <c r="N186" s="227"/>
      <c r="O186" s="227"/>
      <c r="P186" s="228">
        <f>SUM(P187:P191)</f>
        <v>0</v>
      </c>
      <c r="Q186" s="227"/>
      <c r="R186" s="228">
        <f>SUM(R187:R191)</f>
        <v>0.48186400000000001</v>
      </c>
      <c r="S186" s="227"/>
      <c r="T186" s="229">
        <f>SUM(T187:T191)</f>
        <v>24.561900000000001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0" t="s">
        <v>86</v>
      </c>
      <c r="AT186" s="231" t="s">
        <v>77</v>
      </c>
      <c r="AU186" s="231" t="s">
        <v>86</v>
      </c>
      <c r="AY186" s="230" t="s">
        <v>137</v>
      </c>
      <c r="BK186" s="232">
        <f>SUM(BK187:BK191)</f>
        <v>0</v>
      </c>
    </row>
    <row r="187" s="2" customFormat="1" ht="33" customHeight="1">
      <c r="A187" s="37"/>
      <c r="B187" s="38"/>
      <c r="C187" s="233" t="s">
        <v>295</v>
      </c>
      <c r="D187" s="233" t="s">
        <v>138</v>
      </c>
      <c r="E187" s="234" t="s">
        <v>690</v>
      </c>
      <c r="F187" s="235" t="s">
        <v>1144</v>
      </c>
      <c r="G187" s="236" t="s">
        <v>194</v>
      </c>
      <c r="H187" s="237">
        <v>62</v>
      </c>
      <c r="I187" s="238"/>
      <c r="J187" s="239">
        <f>ROUND(I187*H187,2)</f>
        <v>0</v>
      </c>
      <c r="K187" s="240"/>
      <c r="L187" s="43"/>
      <c r="M187" s="241" t="s">
        <v>1</v>
      </c>
      <c r="N187" s="242" t="s">
        <v>43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136</v>
      </c>
      <c r="AT187" s="245" t="s">
        <v>138</v>
      </c>
      <c r="AU187" s="245" t="s">
        <v>88</v>
      </c>
      <c r="AY187" s="16" t="s">
        <v>137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86</v>
      </c>
      <c r="BK187" s="246">
        <f>ROUND(I187*H187,2)</f>
        <v>0</v>
      </c>
      <c r="BL187" s="16" t="s">
        <v>136</v>
      </c>
      <c r="BM187" s="245" t="s">
        <v>1145</v>
      </c>
    </row>
    <row r="188" s="2" customFormat="1" ht="44.25" customHeight="1">
      <c r="A188" s="37"/>
      <c r="B188" s="38"/>
      <c r="C188" s="233" t="s">
        <v>321</v>
      </c>
      <c r="D188" s="233" t="s">
        <v>138</v>
      </c>
      <c r="E188" s="234" t="s">
        <v>1146</v>
      </c>
      <c r="F188" s="235" t="s">
        <v>1147</v>
      </c>
      <c r="G188" s="236" t="s">
        <v>178</v>
      </c>
      <c r="H188" s="237">
        <v>272.91000000000003</v>
      </c>
      <c r="I188" s="238"/>
      <c r="J188" s="239">
        <f>ROUND(I188*H188,2)</f>
        <v>0</v>
      </c>
      <c r="K188" s="240"/>
      <c r="L188" s="43"/>
      <c r="M188" s="241" t="s">
        <v>1</v>
      </c>
      <c r="N188" s="242" t="s">
        <v>43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0.089999999999999997</v>
      </c>
      <c r="T188" s="244">
        <f>S188*H188</f>
        <v>24.561900000000001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136</v>
      </c>
      <c r="AT188" s="245" t="s">
        <v>138</v>
      </c>
      <c r="AU188" s="245" t="s">
        <v>88</v>
      </c>
      <c r="AY188" s="16" t="s">
        <v>137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86</v>
      </c>
      <c r="BK188" s="246">
        <f>ROUND(I188*H188,2)</f>
        <v>0</v>
      </c>
      <c r="BL188" s="16" t="s">
        <v>136</v>
      </c>
      <c r="BM188" s="245" t="s">
        <v>1148</v>
      </c>
    </row>
    <row r="189" s="2" customFormat="1" ht="21.75" customHeight="1">
      <c r="A189" s="37"/>
      <c r="B189" s="38"/>
      <c r="C189" s="233" t="s">
        <v>326</v>
      </c>
      <c r="D189" s="233" t="s">
        <v>138</v>
      </c>
      <c r="E189" s="234" t="s">
        <v>1149</v>
      </c>
      <c r="F189" s="235" t="s">
        <v>1150</v>
      </c>
      <c r="G189" s="236" t="s">
        <v>178</v>
      </c>
      <c r="H189" s="237">
        <v>330</v>
      </c>
      <c r="I189" s="238"/>
      <c r="J189" s="239">
        <f>ROUND(I189*H189,2)</f>
        <v>0</v>
      </c>
      <c r="K189" s="240"/>
      <c r="L189" s="43"/>
      <c r="M189" s="241" t="s">
        <v>1</v>
      </c>
      <c r="N189" s="242" t="s">
        <v>43</v>
      </c>
      <c r="O189" s="90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136</v>
      </c>
      <c r="AT189" s="245" t="s">
        <v>138</v>
      </c>
      <c r="AU189" s="245" t="s">
        <v>88</v>
      </c>
      <c r="AY189" s="16" t="s">
        <v>137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86</v>
      </c>
      <c r="BK189" s="246">
        <f>ROUND(I189*H189,2)</f>
        <v>0</v>
      </c>
      <c r="BL189" s="16" t="s">
        <v>136</v>
      </c>
      <c r="BM189" s="245" t="s">
        <v>1151</v>
      </c>
    </row>
    <row r="190" s="13" customFormat="1">
      <c r="A190" s="13"/>
      <c r="B190" s="253"/>
      <c r="C190" s="254"/>
      <c r="D190" s="247" t="s">
        <v>152</v>
      </c>
      <c r="E190" s="255" t="s">
        <v>1</v>
      </c>
      <c r="F190" s="256" t="s">
        <v>1043</v>
      </c>
      <c r="G190" s="254"/>
      <c r="H190" s="257">
        <v>330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3" t="s">
        <v>152</v>
      </c>
      <c r="AU190" s="263" t="s">
        <v>88</v>
      </c>
      <c r="AV190" s="13" t="s">
        <v>88</v>
      </c>
      <c r="AW190" s="13" t="s">
        <v>34</v>
      </c>
      <c r="AX190" s="13" t="s">
        <v>86</v>
      </c>
      <c r="AY190" s="263" t="s">
        <v>137</v>
      </c>
    </row>
    <row r="191" s="2" customFormat="1" ht="21.75" customHeight="1">
      <c r="A191" s="37"/>
      <c r="B191" s="38"/>
      <c r="C191" s="233" t="s">
        <v>332</v>
      </c>
      <c r="D191" s="233" t="s">
        <v>138</v>
      </c>
      <c r="E191" s="234" t="s">
        <v>1152</v>
      </c>
      <c r="F191" s="235" t="s">
        <v>1153</v>
      </c>
      <c r="G191" s="236" t="s">
        <v>178</v>
      </c>
      <c r="H191" s="237">
        <v>24.800000000000001</v>
      </c>
      <c r="I191" s="238"/>
      <c r="J191" s="239">
        <f>ROUND(I191*H191,2)</f>
        <v>0</v>
      </c>
      <c r="K191" s="240"/>
      <c r="L191" s="43"/>
      <c r="M191" s="241" t="s">
        <v>1</v>
      </c>
      <c r="N191" s="242" t="s">
        <v>43</v>
      </c>
      <c r="O191" s="90"/>
      <c r="P191" s="243">
        <f>O191*H191</f>
        <v>0</v>
      </c>
      <c r="Q191" s="243">
        <v>0.019429999999999999</v>
      </c>
      <c r="R191" s="243">
        <f>Q191*H191</f>
        <v>0.48186400000000001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136</v>
      </c>
      <c r="AT191" s="245" t="s">
        <v>138</v>
      </c>
      <c r="AU191" s="245" t="s">
        <v>88</v>
      </c>
      <c r="AY191" s="16" t="s">
        <v>137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86</v>
      </c>
      <c r="BK191" s="246">
        <f>ROUND(I191*H191,2)</f>
        <v>0</v>
      </c>
      <c r="BL191" s="16" t="s">
        <v>136</v>
      </c>
      <c r="BM191" s="245" t="s">
        <v>1154</v>
      </c>
    </row>
    <row r="192" s="12" customFormat="1" ht="22.8" customHeight="1">
      <c r="A192" s="12"/>
      <c r="B192" s="219"/>
      <c r="C192" s="220"/>
      <c r="D192" s="221" t="s">
        <v>77</v>
      </c>
      <c r="E192" s="251" t="s">
        <v>992</v>
      </c>
      <c r="F192" s="251" t="s">
        <v>254</v>
      </c>
      <c r="G192" s="220"/>
      <c r="H192" s="220"/>
      <c r="I192" s="223"/>
      <c r="J192" s="252">
        <f>BK192</f>
        <v>0</v>
      </c>
      <c r="K192" s="220"/>
      <c r="L192" s="225"/>
      <c r="M192" s="226"/>
      <c r="N192" s="227"/>
      <c r="O192" s="227"/>
      <c r="P192" s="228">
        <f>P193</f>
        <v>0</v>
      </c>
      <c r="Q192" s="227"/>
      <c r="R192" s="228">
        <f>R193</f>
        <v>0</v>
      </c>
      <c r="S192" s="227"/>
      <c r="T192" s="229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0" t="s">
        <v>86</v>
      </c>
      <c r="AT192" s="231" t="s">
        <v>77</v>
      </c>
      <c r="AU192" s="231" t="s">
        <v>86</v>
      </c>
      <c r="AY192" s="230" t="s">
        <v>137</v>
      </c>
      <c r="BK192" s="232">
        <f>BK193</f>
        <v>0</v>
      </c>
    </row>
    <row r="193" s="2" customFormat="1" ht="21.75" customHeight="1">
      <c r="A193" s="37"/>
      <c r="B193" s="38"/>
      <c r="C193" s="233" t="s">
        <v>341</v>
      </c>
      <c r="D193" s="233" t="s">
        <v>138</v>
      </c>
      <c r="E193" s="234" t="s">
        <v>1155</v>
      </c>
      <c r="F193" s="235" t="s">
        <v>1156</v>
      </c>
      <c r="G193" s="236" t="s">
        <v>221</v>
      </c>
      <c r="H193" s="237">
        <v>185.31</v>
      </c>
      <c r="I193" s="238"/>
      <c r="J193" s="239">
        <f>ROUND(I193*H193,2)</f>
        <v>0</v>
      </c>
      <c r="K193" s="240"/>
      <c r="L193" s="43"/>
      <c r="M193" s="241" t="s">
        <v>1</v>
      </c>
      <c r="N193" s="242" t="s">
        <v>43</v>
      </c>
      <c r="O193" s="90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136</v>
      </c>
      <c r="AT193" s="245" t="s">
        <v>138</v>
      </c>
      <c r="AU193" s="245" t="s">
        <v>88</v>
      </c>
      <c r="AY193" s="16" t="s">
        <v>137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86</v>
      </c>
      <c r="BK193" s="246">
        <f>ROUND(I193*H193,2)</f>
        <v>0</v>
      </c>
      <c r="BL193" s="16" t="s">
        <v>136</v>
      </c>
      <c r="BM193" s="245" t="s">
        <v>1157</v>
      </c>
    </row>
    <row r="194" s="12" customFormat="1" ht="22.8" customHeight="1">
      <c r="A194" s="12"/>
      <c r="B194" s="219"/>
      <c r="C194" s="220"/>
      <c r="D194" s="221" t="s">
        <v>77</v>
      </c>
      <c r="E194" s="251" t="s">
        <v>216</v>
      </c>
      <c r="F194" s="251" t="s">
        <v>217</v>
      </c>
      <c r="G194" s="220"/>
      <c r="H194" s="220"/>
      <c r="I194" s="223"/>
      <c r="J194" s="252">
        <f>BK194</f>
        <v>0</v>
      </c>
      <c r="K194" s="220"/>
      <c r="L194" s="225"/>
      <c r="M194" s="226"/>
      <c r="N194" s="227"/>
      <c r="O194" s="227"/>
      <c r="P194" s="228">
        <f>SUM(P195:P204)</f>
        <v>0</v>
      </c>
      <c r="Q194" s="227"/>
      <c r="R194" s="228">
        <f>SUM(R195:R204)</f>
        <v>0</v>
      </c>
      <c r="S194" s="227"/>
      <c r="T194" s="229">
        <f>SUM(T195:T204)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0" t="s">
        <v>86</v>
      </c>
      <c r="AT194" s="231" t="s">
        <v>77</v>
      </c>
      <c r="AU194" s="231" t="s">
        <v>86</v>
      </c>
      <c r="AY194" s="230" t="s">
        <v>137</v>
      </c>
      <c r="BK194" s="232">
        <f>SUM(BK195:BK204)</f>
        <v>0</v>
      </c>
    </row>
    <row r="195" s="2" customFormat="1" ht="16.5" customHeight="1">
      <c r="A195" s="37"/>
      <c r="B195" s="38"/>
      <c r="C195" s="233" t="s">
        <v>346</v>
      </c>
      <c r="D195" s="233" t="s">
        <v>138</v>
      </c>
      <c r="E195" s="234" t="s">
        <v>1158</v>
      </c>
      <c r="F195" s="235" t="s">
        <v>1159</v>
      </c>
      <c r="G195" s="236" t="s">
        <v>221</v>
      </c>
      <c r="H195" s="237">
        <v>171.44499999999999</v>
      </c>
      <c r="I195" s="238"/>
      <c r="J195" s="239">
        <f>ROUND(I195*H195,2)</f>
        <v>0</v>
      </c>
      <c r="K195" s="240"/>
      <c r="L195" s="43"/>
      <c r="M195" s="241" t="s">
        <v>1</v>
      </c>
      <c r="N195" s="242" t="s">
        <v>43</v>
      </c>
      <c r="O195" s="90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136</v>
      </c>
      <c r="AT195" s="245" t="s">
        <v>138</v>
      </c>
      <c r="AU195" s="245" t="s">
        <v>88</v>
      </c>
      <c r="AY195" s="16" t="s">
        <v>137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86</v>
      </c>
      <c r="BK195" s="246">
        <f>ROUND(I195*H195,2)</f>
        <v>0</v>
      </c>
      <c r="BL195" s="16" t="s">
        <v>136</v>
      </c>
      <c r="BM195" s="245" t="s">
        <v>1160</v>
      </c>
    </row>
    <row r="196" s="13" customFormat="1">
      <c r="A196" s="13"/>
      <c r="B196" s="253"/>
      <c r="C196" s="254"/>
      <c r="D196" s="247" t="s">
        <v>152</v>
      </c>
      <c r="E196" s="255" t="s">
        <v>1</v>
      </c>
      <c r="F196" s="256" t="s">
        <v>1161</v>
      </c>
      <c r="G196" s="254"/>
      <c r="H196" s="257">
        <v>171.44499999999999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152</v>
      </c>
      <c r="AU196" s="263" t="s">
        <v>88</v>
      </c>
      <c r="AV196" s="13" t="s">
        <v>88</v>
      </c>
      <c r="AW196" s="13" t="s">
        <v>34</v>
      </c>
      <c r="AX196" s="13" t="s">
        <v>86</v>
      </c>
      <c r="AY196" s="263" t="s">
        <v>137</v>
      </c>
    </row>
    <row r="197" s="2" customFormat="1" ht="21.75" customHeight="1">
      <c r="A197" s="37"/>
      <c r="B197" s="38"/>
      <c r="C197" s="233" t="s">
        <v>351</v>
      </c>
      <c r="D197" s="233" t="s">
        <v>138</v>
      </c>
      <c r="E197" s="234" t="s">
        <v>1162</v>
      </c>
      <c r="F197" s="235" t="s">
        <v>1163</v>
      </c>
      <c r="G197" s="236" t="s">
        <v>221</v>
      </c>
      <c r="H197" s="237">
        <v>3257.4549999999999</v>
      </c>
      <c r="I197" s="238"/>
      <c r="J197" s="239">
        <f>ROUND(I197*H197,2)</f>
        <v>0</v>
      </c>
      <c r="K197" s="240"/>
      <c r="L197" s="43"/>
      <c r="M197" s="241" t="s">
        <v>1</v>
      </c>
      <c r="N197" s="242" t="s">
        <v>43</v>
      </c>
      <c r="O197" s="90"/>
      <c r="P197" s="243">
        <f>O197*H197</f>
        <v>0</v>
      </c>
      <c r="Q197" s="243">
        <v>0</v>
      </c>
      <c r="R197" s="243">
        <f>Q197*H197</f>
        <v>0</v>
      </c>
      <c r="S197" s="243">
        <v>0</v>
      </c>
      <c r="T197" s="24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5" t="s">
        <v>136</v>
      </c>
      <c r="AT197" s="245" t="s">
        <v>138</v>
      </c>
      <c r="AU197" s="245" t="s">
        <v>88</v>
      </c>
      <c r="AY197" s="16" t="s">
        <v>137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6" t="s">
        <v>86</v>
      </c>
      <c r="BK197" s="246">
        <f>ROUND(I197*H197,2)</f>
        <v>0</v>
      </c>
      <c r="BL197" s="16" t="s">
        <v>136</v>
      </c>
      <c r="BM197" s="245" t="s">
        <v>1164</v>
      </c>
    </row>
    <row r="198" s="13" customFormat="1">
      <c r="A198" s="13"/>
      <c r="B198" s="253"/>
      <c r="C198" s="254"/>
      <c r="D198" s="247" t="s">
        <v>152</v>
      </c>
      <c r="E198" s="254"/>
      <c r="F198" s="256" t="s">
        <v>1165</v>
      </c>
      <c r="G198" s="254"/>
      <c r="H198" s="257">
        <v>3257.4549999999999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3" t="s">
        <v>152</v>
      </c>
      <c r="AU198" s="263" t="s">
        <v>88</v>
      </c>
      <c r="AV198" s="13" t="s">
        <v>88</v>
      </c>
      <c r="AW198" s="13" t="s">
        <v>4</v>
      </c>
      <c r="AX198" s="13" t="s">
        <v>86</v>
      </c>
      <c r="AY198" s="263" t="s">
        <v>137</v>
      </c>
    </row>
    <row r="199" s="2" customFormat="1" ht="21.75" customHeight="1">
      <c r="A199" s="37"/>
      <c r="B199" s="38"/>
      <c r="C199" s="233" t="s">
        <v>355</v>
      </c>
      <c r="D199" s="233" t="s">
        <v>138</v>
      </c>
      <c r="E199" s="234" t="s">
        <v>1166</v>
      </c>
      <c r="F199" s="235" t="s">
        <v>1167</v>
      </c>
      <c r="G199" s="236" t="s">
        <v>221</v>
      </c>
      <c r="H199" s="237">
        <v>171.44499999999999</v>
      </c>
      <c r="I199" s="238"/>
      <c r="J199" s="239">
        <f>ROUND(I199*H199,2)</f>
        <v>0</v>
      </c>
      <c r="K199" s="240"/>
      <c r="L199" s="43"/>
      <c r="M199" s="241" t="s">
        <v>1</v>
      </c>
      <c r="N199" s="242" t="s">
        <v>43</v>
      </c>
      <c r="O199" s="90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5" t="s">
        <v>136</v>
      </c>
      <c r="AT199" s="245" t="s">
        <v>138</v>
      </c>
      <c r="AU199" s="245" t="s">
        <v>88</v>
      </c>
      <c r="AY199" s="16" t="s">
        <v>137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6" t="s">
        <v>86</v>
      </c>
      <c r="BK199" s="246">
        <f>ROUND(I199*H199,2)</f>
        <v>0</v>
      </c>
      <c r="BL199" s="16" t="s">
        <v>136</v>
      </c>
      <c r="BM199" s="245" t="s">
        <v>1168</v>
      </c>
    </row>
    <row r="200" s="2" customFormat="1" ht="21.75" customHeight="1">
      <c r="A200" s="37"/>
      <c r="B200" s="38"/>
      <c r="C200" s="233" t="s">
        <v>361</v>
      </c>
      <c r="D200" s="233" t="s">
        <v>138</v>
      </c>
      <c r="E200" s="234" t="s">
        <v>1169</v>
      </c>
      <c r="F200" s="235" t="s">
        <v>1170</v>
      </c>
      <c r="G200" s="236" t="s">
        <v>221</v>
      </c>
      <c r="H200" s="237">
        <v>65.498000000000005</v>
      </c>
      <c r="I200" s="238"/>
      <c r="J200" s="239">
        <f>ROUND(I200*H200,2)</f>
        <v>0</v>
      </c>
      <c r="K200" s="240"/>
      <c r="L200" s="43"/>
      <c r="M200" s="241" t="s">
        <v>1</v>
      </c>
      <c r="N200" s="242" t="s">
        <v>43</v>
      </c>
      <c r="O200" s="90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5" t="s">
        <v>136</v>
      </c>
      <c r="AT200" s="245" t="s">
        <v>138</v>
      </c>
      <c r="AU200" s="245" t="s">
        <v>88</v>
      </c>
      <c r="AY200" s="16" t="s">
        <v>137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6" t="s">
        <v>86</v>
      </c>
      <c r="BK200" s="246">
        <f>ROUND(I200*H200,2)</f>
        <v>0</v>
      </c>
      <c r="BL200" s="16" t="s">
        <v>136</v>
      </c>
      <c r="BM200" s="245" t="s">
        <v>1171</v>
      </c>
    </row>
    <row r="201" s="2" customFormat="1" ht="21.75" customHeight="1">
      <c r="A201" s="37"/>
      <c r="B201" s="38"/>
      <c r="C201" s="233" t="s">
        <v>366</v>
      </c>
      <c r="D201" s="233" t="s">
        <v>138</v>
      </c>
      <c r="E201" s="234" t="s">
        <v>1172</v>
      </c>
      <c r="F201" s="235" t="s">
        <v>1173</v>
      </c>
      <c r="G201" s="236" t="s">
        <v>221</v>
      </c>
      <c r="H201" s="237">
        <v>79.144000000000005</v>
      </c>
      <c r="I201" s="238"/>
      <c r="J201" s="239">
        <f>ROUND(I201*H201,2)</f>
        <v>0</v>
      </c>
      <c r="K201" s="240"/>
      <c r="L201" s="43"/>
      <c r="M201" s="241" t="s">
        <v>1</v>
      </c>
      <c r="N201" s="242" t="s">
        <v>43</v>
      </c>
      <c r="O201" s="90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136</v>
      </c>
      <c r="AT201" s="245" t="s">
        <v>138</v>
      </c>
      <c r="AU201" s="245" t="s">
        <v>88</v>
      </c>
      <c r="AY201" s="16" t="s">
        <v>137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86</v>
      </c>
      <c r="BK201" s="246">
        <f>ROUND(I201*H201,2)</f>
        <v>0</v>
      </c>
      <c r="BL201" s="16" t="s">
        <v>136</v>
      </c>
      <c r="BM201" s="245" t="s">
        <v>1174</v>
      </c>
    </row>
    <row r="202" s="2" customFormat="1" ht="21.75" customHeight="1">
      <c r="A202" s="37"/>
      <c r="B202" s="38"/>
      <c r="C202" s="233" t="s">
        <v>370</v>
      </c>
      <c r="D202" s="233" t="s">
        <v>138</v>
      </c>
      <c r="E202" s="234" t="s">
        <v>1175</v>
      </c>
      <c r="F202" s="235" t="s">
        <v>1176</v>
      </c>
      <c r="G202" s="236" t="s">
        <v>221</v>
      </c>
      <c r="H202" s="237">
        <v>24.562000000000001</v>
      </c>
      <c r="I202" s="238"/>
      <c r="J202" s="239">
        <f>ROUND(I202*H202,2)</f>
        <v>0</v>
      </c>
      <c r="K202" s="240"/>
      <c r="L202" s="43"/>
      <c r="M202" s="241" t="s">
        <v>1</v>
      </c>
      <c r="N202" s="242" t="s">
        <v>43</v>
      </c>
      <c r="O202" s="90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5" t="s">
        <v>136</v>
      </c>
      <c r="AT202" s="245" t="s">
        <v>138</v>
      </c>
      <c r="AU202" s="245" t="s">
        <v>88</v>
      </c>
      <c r="AY202" s="16" t="s">
        <v>137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6" t="s">
        <v>86</v>
      </c>
      <c r="BK202" s="246">
        <f>ROUND(I202*H202,2)</f>
        <v>0</v>
      </c>
      <c r="BL202" s="16" t="s">
        <v>136</v>
      </c>
      <c r="BM202" s="245" t="s">
        <v>1177</v>
      </c>
    </row>
    <row r="203" s="2" customFormat="1" ht="21.75" customHeight="1">
      <c r="A203" s="37"/>
      <c r="B203" s="38"/>
      <c r="C203" s="233" t="s">
        <v>374</v>
      </c>
      <c r="D203" s="233" t="s">
        <v>138</v>
      </c>
      <c r="E203" s="234" t="s">
        <v>1178</v>
      </c>
      <c r="F203" s="235" t="s">
        <v>1179</v>
      </c>
      <c r="G203" s="236" t="s">
        <v>221</v>
      </c>
      <c r="H203" s="237">
        <v>2.2410000000000001</v>
      </c>
      <c r="I203" s="238"/>
      <c r="J203" s="239">
        <f>ROUND(I203*H203,2)</f>
        <v>0</v>
      </c>
      <c r="K203" s="240"/>
      <c r="L203" s="43"/>
      <c r="M203" s="241" t="s">
        <v>1</v>
      </c>
      <c r="N203" s="242" t="s">
        <v>43</v>
      </c>
      <c r="O203" s="90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136</v>
      </c>
      <c r="AT203" s="245" t="s">
        <v>138</v>
      </c>
      <c r="AU203" s="245" t="s">
        <v>88</v>
      </c>
      <c r="AY203" s="16" t="s">
        <v>137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86</v>
      </c>
      <c r="BK203" s="246">
        <f>ROUND(I203*H203,2)</f>
        <v>0</v>
      </c>
      <c r="BL203" s="16" t="s">
        <v>136</v>
      </c>
      <c r="BM203" s="245" t="s">
        <v>1180</v>
      </c>
    </row>
    <row r="204" s="13" customFormat="1">
      <c r="A204" s="13"/>
      <c r="B204" s="253"/>
      <c r="C204" s="254"/>
      <c r="D204" s="247" t="s">
        <v>152</v>
      </c>
      <c r="E204" s="255" t="s">
        <v>1</v>
      </c>
      <c r="F204" s="256" t="s">
        <v>1181</v>
      </c>
      <c r="G204" s="254"/>
      <c r="H204" s="257">
        <v>2.2410000000000001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3" t="s">
        <v>152</v>
      </c>
      <c r="AU204" s="263" t="s">
        <v>88</v>
      </c>
      <c r="AV204" s="13" t="s">
        <v>88</v>
      </c>
      <c r="AW204" s="13" t="s">
        <v>34</v>
      </c>
      <c r="AX204" s="13" t="s">
        <v>86</v>
      </c>
      <c r="AY204" s="263" t="s">
        <v>137</v>
      </c>
    </row>
    <row r="205" s="12" customFormat="1" ht="25.92" customHeight="1">
      <c r="A205" s="12"/>
      <c r="B205" s="219"/>
      <c r="C205" s="220"/>
      <c r="D205" s="221" t="s">
        <v>77</v>
      </c>
      <c r="E205" s="222" t="s">
        <v>259</v>
      </c>
      <c r="F205" s="222" t="s">
        <v>260</v>
      </c>
      <c r="G205" s="220"/>
      <c r="H205" s="220"/>
      <c r="I205" s="223"/>
      <c r="J205" s="224">
        <f>BK205</f>
        <v>0</v>
      </c>
      <c r="K205" s="220"/>
      <c r="L205" s="225"/>
      <c r="M205" s="226"/>
      <c r="N205" s="227"/>
      <c r="O205" s="227"/>
      <c r="P205" s="228">
        <f>P206+P210+P216+P220+P226+P231+P235</f>
        <v>0</v>
      </c>
      <c r="Q205" s="227"/>
      <c r="R205" s="228">
        <f>R206+R210+R216+R220+R226+R231+R235</f>
        <v>2.2384399999999998</v>
      </c>
      <c r="S205" s="227"/>
      <c r="T205" s="229">
        <f>T206+T210+T216+T220+T226+T231+T235</f>
        <v>0.21879999999999999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0" t="s">
        <v>88</v>
      </c>
      <c r="AT205" s="231" t="s">
        <v>77</v>
      </c>
      <c r="AU205" s="231" t="s">
        <v>78</v>
      </c>
      <c r="AY205" s="230" t="s">
        <v>137</v>
      </c>
      <c r="BK205" s="232">
        <f>BK206+BK210+BK216+BK220+BK226+BK231+BK235</f>
        <v>0</v>
      </c>
    </row>
    <row r="206" s="12" customFormat="1" ht="22.8" customHeight="1">
      <c r="A206" s="12"/>
      <c r="B206" s="219"/>
      <c r="C206" s="220"/>
      <c r="D206" s="221" t="s">
        <v>77</v>
      </c>
      <c r="E206" s="251" t="s">
        <v>261</v>
      </c>
      <c r="F206" s="251" t="s">
        <v>774</v>
      </c>
      <c r="G206" s="220"/>
      <c r="H206" s="220"/>
      <c r="I206" s="223"/>
      <c r="J206" s="252">
        <f>BK206</f>
        <v>0</v>
      </c>
      <c r="K206" s="220"/>
      <c r="L206" s="225"/>
      <c r="M206" s="226"/>
      <c r="N206" s="227"/>
      <c r="O206" s="227"/>
      <c r="P206" s="228">
        <f>SUM(P207:P209)</f>
        <v>0</v>
      </c>
      <c r="Q206" s="227"/>
      <c r="R206" s="228">
        <f>SUM(R207:R209)</f>
        <v>0</v>
      </c>
      <c r="S206" s="227"/>
      <c r="T206" s="229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0" t="s">
        <v>88</v>
      </c>
      <c r="AT206" s="231" t="s">
        <v>77</v>
      </c>
      <c r="AU206" s="231" t="s">
        <v>86</v>
      </c>
      <c r="AY206" s="230" t="s">
        <v>137</v>
      </c>
      <c r="BK206" s="232">
        <f>SUM(BK207:BK209)</f>
        <v>0</v>
      </c>
    </row>
    <row r="207" s="2" customFormat="1" ht="55.5" customHeight="1">
      <c r="A207" s="37"/>
      <c r="B207" s="38"/>
      <c r="C207" s="233" t="s">
        <v>384</v>
      </c>
      <c r="D207" s="233" t="s">
        <v>138</v>
      </c>
      <c r="E207" s="234" t="s">
        <v>775</v>
      </c>
      <c r="F207" s="235" t="s">
        <v>776</v>
      </c>
      <c r="G207" s="236" t="s">
        <v>194</v>
      </c>
      <c r="H207" s="237">
        <v>150</v>
      </c>
      <c r="I207" s="238"/>
      <c r="J207" s="239">
        <f>ROUND(I207*H207,2)</f>
        <v>0</v>
      </c>
      <c r="K207" s="240"/>
      <c r="L207" s="43"/>
      <c r="M207" s="241" t="s">
        <v>1</v>
      </c>
      <c r="N207" s="242" t="s">
        <v>43</v>
      </c>
      <c r="O207" s="90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5" t="s">
        <v>227</v>
      </c>
      <c r="AT207" s="245" t="s">
        <v>138</v>
      </c>
      <c r="AU207" s="245" t="s">
        <v>88</v>
      </c>
      <c r="AY207" s="16" t="s">
        <v>137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6" t="s">
        <v>86</v>
      </c>
      <c r="BK207" s="246">
        <f>ROUND(I207*H207,2)</f>
        <v>0</v>
      </c>
      <c r="BL207" s="16" t="s">
        <v>227</v>
      </c>
      <c r="BM207" s="245" t="s">
        <v>1182</v>
      </c>
    </row>
    <row r="208" s="2" customFormat="1" ht="16.5" customHeight="1">
      <c r="A208" s="37"/>
      <c r="B208" s="38"/>
      <c r="C208" s="233" t="s">
        <v>388</v>
      </c>
      <c r="D208" s="233" t="s">
        <v>138</v>
      </c>
      <c r="E208" s="234" t="s">
        <v>781</v>
      </c>
      <c r="F208" s="235" t="s">
        <v>782</v>
      </c>
      <c r="G208" s="236" t="s">
        <v>168</v>
      </c>
      <c r="H208" s="237">
        <v>1</v>
      </c>
      <c r="I208" s="238"/>
      <c r="J208" s="239">
        <f>ROUND(I208*H208,2)</f>
        <v>0</v>
      </c>
      <c r="K208" s="240"/>
      <c r="L208" s="43"/>
      <c r="M208" s="241" t="s">
        <v>1</v>
      </c>
      <c r="N208" s="242" t="s">
        <v>43</v>
      </c>
      <c r="O208" s="90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227</v>
      </c>
      <c r="AT208" s="245" t="s">
        <v>138</v>
      </c>
      <c r="AU208" s="245" t="s">
        <v>88</v>
      </c>
      <c r="AY208" s="16" t="s">
        <v>137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86</v>
      </c>
      <c r="BK208" s="246">
        <f>ROUND(I208*H208,2)</f>
        <v>0</v>
      </c>
      <c r="BL208" s="16" t="s">
        <v>227</v>
      </c>
      <c r="BM208" s="245" t="s">
        <v>1183</v>
      </c>
    </row>
    <row r="209" s="2" customFormat="1" ht="16.5" customHeight="1">
      <c r="A209" s="37"/>
      <c r="B209" s="38"/>
      <c r="C209" s="233" t="s">
        <v>392</v>
      </c>
      <c r="D209" s="233" t="s">
        <v>138</v>
      </c>
      <c r="E209" s="234" t="s">
        <v>778</v>
      </c>
      <c r="F209" s="235" t="s">
        <v>779</v>
      </c>
      <c r="G209" s="236" t="s">
        <v>168</v>
      </c>
      <c r="H209" s="237">
        <v>1</v>
      </c>
      <c r="I209" s="238"/>
      <c r="J209" s="239">
        <f>ROUND(I209*H209,2)</f>
        <v>0</v>
      </c>
      <c r="K209" s="240"/>
      <c r="L209" s="43"/>
      <c r="M209" s="241" t="s">
        <v>1</v>
      </c>
      <c r="N209" s="242" t="s">
        <v>43</v>
      </c>
      <c r="O209" s="90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5" t="s">
        <v>227</v>
      </c>
      <c r="AT209" s="245" t="s">
        <v>138</v>
      </c>
      <c r="AU209" s="245" t="s">
        <v>88</v>
      </c>
      <c r="AY209" s="16" t="s">
        <v>137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6" t="s">
        <v>86</v>
      </c>
      <c r="BK209" s="246">
        <f>ROUND(I209*H209,2)</f>
        <v>0</v>
      </c>
      <c r="BL209" s="16" t="s">
        <v>227</v>
      </c>
      <c r="BM209" s="245" t="s">
        <v>1184</v>
      </c>
    </row>
    <row r="210" s="12" customFormat="1" ht="22.8" customHeight="1">
      <c r="A210" s="12"/>
      <c r="B210" s="219"/>
      <c r="C210" s="220"/>
      <c r="D210" s="221" t="s">
        <v>77</v>
      </c>
      <c r="E210" s="251" t="s">
        <v>280</v>
      </c>
      <c r="F210" s="251" t="s">
        <v>1185</v>
      </c>
      <c r="G210" s="220"/>
      <c r="H210" s="220"/>
      <c r="I210" s="223"/>
      <c r="J210" s="252">
        <f>BK210</f>
        <v>0</v>
      </c>
      <c r="K210" s="220"/>
      <c r="L210" s="225"/>
      <c r="M210" s="226"/>
      <c r="N210" s="227"/>
      <c r="O210" s="227"/>
      <c r="P210" s="228">
        <f>SUM(P211:P215)</f>
        <v>0</v>
      </c>
      <c r="Q210" s="227"/>
      <c r="R210" s="228">
        <f>SUM(R211:R215)</f>
        <v>0</v>
      </c>
      <c r="S210" s="227"/>
      <c r="T210" s="229">
        <f>SUM(T211:T215)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0" t="s">
        <v>88</v>
      </c>
      <c r="AT210" s="231" t="s">
        <v>77</v>
      </c>
      <c r="AU210" s="231" t="s">
        <v>86</v>
      </c>
      <c r="AY210" s="230" t="s">
        <v>137</v>
      </c>
      <c r="BK210" s="232">
        <f>SUM(BK211:BK215)</f>
        <v>0</v>
      </c>
    </row>
    <row r="211" s="2" customFormat="1" ht="16.5" customHeight="1">
      <c r="A211" s="37"/>
      <c r="B211" s="38"/>
      <c r="C211" s="233" t="s">
        <v>397</v>
      </c>
      <c r="D211" s="233" t="s">
        <v>138</v>
      </c>
      <c r="E211" s="234" t="s">
        <v>283</v>
      </c>
      <c r="F211" s="235" t="s">
        <v>1186</v>
      </c>
      <c r="G211" s="236" t="s">
        <v>168</v>
      </c>
      <c r="H211" s="237">
        <v>2</v>
      </c>
      <c r="I211" s="238"/>
      <c r="J211" s="239">
        <f>ROUND(I211*H211,2)</f>
        <v>0</v>
      </c>
      <c r="K211" s="240"/>
      <c r="L211" s="43"/>
      <c r="M211" s="241" t="s">
        <v>1</v>
      </c>
      <c r="N211" s="242" t="s">
        <v>43</v>
      </c>
      <c r="O211" s="90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227</v>
      </c>
      <c r="AT211" s="245" t="s">
        <v>138</v>
      </c>
      <c r="AU211" s="245" t="s">
        <v>88</v>
      </c>
      <c r="AY211" s="16" t="s">
        <v>137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6" t="s">
        <v>86</v>
      </c>
      <c r="BK211" s="246">
        <f>ROUND(I211*H211,2)</f>
        <v>0</v>
      </c>
      <c r="BL211" s="16" t="s">
        <v>227</v>
      </c>
      <c r="BM211" s="245" t="s">
        <v>1187</v>
      </c>
    </row>
    <row r="212" s="2" customFormat="1" ht="16.5" customHeight="1">
      <c r="A212" s="37"/>
      <c r="B212" s="38"/>
      <c r="C212" s="233" t="s">
        <v>404</v>
      </c>
      <c r="D212" s="233" t="s">
        <v>138</v>
      </c>
      <c r="E212" s="234" t="s">
        <v>1188</v>
      </c>
      <c r="F212" s="235" t="s">
        <v>1189</v>
      </c>
      <c r="G212" s="236" t="s">
        <v>686</v>
      </c>
      <c r="H212" s="237">
        <v>2</v>
      </c>
      <c r="I212" s="238"/>
      <c r="J212" s="239">
        <f>ROUND(I212*H212,2)</f>
        <v>0</v>
      </c>
      <c r="K212" s="240"/>
      <c r="L212" s="43"/>
      <c r="M212" s="241" t="s">
        <v>1</v>
      </c>
      <c r="N212" s="242" t="s">
        <v>43</v>
      </c>
      <c r="O212" s="90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5" t="s">
        <v>227</v>
      </c>
      <c r="AT212" s="245" t="s">
        <v>138</v>
      </c>
      <c r="AU212" s="245" t="s">
        <v>88</v>
      </c>
      <c r="AY212" s="16" t="s">
        <v>137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6" t="s">
        <v>86</v>
      </c>
      <c r="BK212" s="246">
        <f>ROUND(I212*H212,2)</f>
        <v>0</v>
      </c>
      <c r="BL212" s="16" t="s">
        <v>227</v>
      </c>
      <c r="BM212" s="245" t="s">
        <v>1190</v>
      </c>
    </row>
    <row r="213" s="2" customFormat="1" ht="21.75" customHeight="1">
      <c r="A213" s="37"/>
      <c r="B213" s="38"/>
      <c r="C213" s="275" t="s">
        <v>408</v>
      </c>
      <c r="D213" s="275" t="s">
        <v>292</v>
      </c>
      <c r="E213" s="276" t="s">
        <v>1191</v>
      </c>
      <c r="F213" s="277" t="s">
        <v>1192</v>
      </c>
      <c r="G213" s="278" t="s">
        <v>686</v>
      </c>
      <c r="H213" s="279">
        <v>2</v>
      </c>
      <c r="I213" s="280"/>
      <c r="J213" s="281">
        <f>ROUND(I213*H213,2)</f>
        <v>0</v>
      </c>
      <c r="K213" s="282"/>
      <c r="L213" s="283"/>
      <c r="M213" s="284" t="s">
        <v>1</v>
      </c>
      <c r="N213" s="285" t="s">
        <v>43</v>
      </c>
      <c r="O213" s="90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295</v>
      </c>
      <c r="AT213" s="245" t="s">
        <v>292</v>
      </c>
      <c r="AU213" s="245" t="s">
        <v>88</v>
      </c>
      <c r="AY213" s="16" t="s">
        <v>137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86</v>
      </c>
      <c r="BK213" s="246">
        <f>ROUND(I213*H213,2)</f>
        <v>0</v>
      </c>
      <c r="BL213" s="16" t="s">
        <v>227</v>
      </c>
      <c r="BM213" s="245" t="s">
        <v>1193</v>
      </c>
    </row>
    <row r="214" s="2" customFormat="1" ht="33" customHeight="1">
      <c r="A214" s="37"/>
      <c r="B214" s="38"/>
      <c r="C214" s="233" t="s">
        <v>413</v>
      </c>
      <c r="D214" s="233" t="s">
        <v>138</v>
      </c>
      <c r="E214" s="234" t="s">
        <v>1194</v>
      </c>
      <c r="F214" s="235" t="s">
        <v>1195</v>
      </c>
      <c r="G214" s="236" t="s">
        <v>162</v>
      </c>
      <c r="H214" s="237">
        <v>1</v>
      </c>
      <c r="I214" s="238"/>
      <c r="J214" s="239">
        <f>ROUND(I214*H214,2)</f>
        <v>0</v>
      </c>
      <c r="K214" s="240"/>
      <c r="L214" s="43"/>
      <c r="M214" s="241" t="s">
        <v>1</v>
      </c>
      <c r="N214" s="242" t="s">
        <v>43</v>
      </c>
      <c r="O214" s="90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45" t="s">
        <v>266</v>
      </c>
      <c r="AT214" s="245" t="s">
        <v>138</v>
      </c>
      <c r="AU214" s="245" t="s">
        <v>88</v>
      </c>
      <c r="AY214" s="16" t="s">
        <v>137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6" t="s">
        <v>86</v>
      </c>
      <c r="BK214" s="246">
        <f>ROUND(I214*H214,2)</f>
        <v>0</v>
      </c>
      <c r="BL214" s="16" t="s">
        <v>266</v>
      </c>
      <c r="BM214" s="245" t="s">
        <v>1196</v>
      </c>
    </row>
    <row r="215" s="2" customFormat="1">
      <c r="A215" s="37"/>
      <c r="B215" s="38"/>
      <c r="C215" s="39"/>
      <c r="D215" s="247" t="s">
        <v>142</v>
      </c>
      <c r="E215" s="39"/>
      <c r="F215" s="248" t="s">
        <v>1197</v>
      </c>
      <c r="G215" s="39"/>
      <c r="H215" s="39"/>
      <c r="I215" s="143"/>
      <c r="J215" s="39"/>
      <c r="K215" s="39"/>
      <c r="L215" s="43"/>
      <c r="M215" s="249"/>
      <c r="N215" s="250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142</v>
      </c>
      <c r="AU215" s="16" t="s">
        <v>88</v>
      </c>
    </row>
    <row r="216" s="12" customFormat="1" ht="22.8" customHeight="1">
      <c r="A216" s="12"/>
      <c r="B216" s="219"/>
      <c r="C216" s="220"/>
      <c r="D216" s="221" t="s">
        <v>77</v>
      </c>
      <c r="E216" s="251" t="s">
        <v>798</v>
      </c>
      <c r="F216" s="251" t="s">
        <v>799</v>
      </c>
      <c r="G216" s="220"/>
      <c r="H216" s="220"/>
      <c r="I216" s="223"/>
      <c r="J216" s="252">
        <f>BK216</f>
        <v>0</v>
      </c>
      <c r="K216" s="220"/>
      <c r="L216" s="225"/>
      <c r="M216" s="226"/>
      <c r="N216" s="227"/>
      <c r="O216" s="227"/>
      <c r="P216" s="228">
        <f>SUM(P217:P219)</f>
        <v>0</v>
      </c>
      <c r="Q216" s="227"/>
      <c r="R216" s="228">
        <f>SUM(R217:R219)</f>
        <v>0</v>
      </c>
      <c r="S216" s="227"/>
      <c r="T216" s="229">
        <f>SUM(T217:T219)</f>
        <v>0.089999999999999997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0" t="s">
        <v>88</v>
      </c>
      <c r="AT216" s="231" t="s">
        <v>77</v>
      </c>
      <c r="AU216" s="231" t="s">
        <v>86</v>
      </c>
      <c r="AY216" s="230" t="s">
        <v>137</v>
      </c>
      <c r="BK216" s="232">
        <f>SUM(BK217:BK219)</f>
        <v>0</v>
      </c>
    </row>
    <row r="217" s="2" customFormat="1" ht="16.5" customHeight="1">
      <c r="A217" s="37"/>
      <c r="B217" s="38"/>
      <c r="C217" s="233" t="s">
        <v>418</v>
      </c>
      <c r="D217" s="233" t="s">
        <v>138</v>
      </c>
      <c r="E217" s="234" t="s">
        <v>1198</v>
      </c>
      <c r="F217" s="235" t="s">
        <v>1199</v>
      </c>
      <c r="G217" s="236" t="s">
        <v>686</v>
      </c>
      <c r="H217" s="237">
        <v>12</v>
      </c>
      <c r="I217" s="238"/>
      <c r="J217" s="239">
        <f>ROUND(I217*H217,2)</f>
        <v>0</v>
      </c>
      <c r="K217" s="240"/>
      <c r="L217" s="43"/>
      <c r="M217" s="241" t="s">
        <v>1</v>
      </c>
      <c r="N217" s="242" t="s">
        <v>43</v>
      </c>
      <c r="O217" s="90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227</v>
      </c>
      <c r="AT217" s="245" t="s">
        <v>138</v>
      </c>
      <c r="AU217" s="245" t="s">
        <v>88</v>
      </c>
      <c r="AY217" s="16" t="s">
        <v>137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86</v>
      </c>
      <c r="BK217" s="246">
        <f>ROUND(I217*H217,2)</f>
        <v>0</v>
      </c>
      <c r="BL217" s="16" t="s">
        <v>227</v>
      </c>
      <c r="BM217" s="245" t="s">
        <v>1200</v>
      </c>
    </row>
    <row r="218" s="2" customFormat="1" ht="21.75" customHeight="1">
      <c r="A218" s="37"/>
      <c r="B218" s="38"/>
      <c r="C218" s="275" t="s">
        <v>423</v>
      </c>
      <c r="D218" s="275" t="s">
        <v>292</v>
      </c>
      <c r="E218" s="276" t="s">
        <v>1201</v>
      </c>
      <c r="F218" s="277" t="s">
        <v>1202</v>
      </c>
      <c r="G218" s="278" t="s">
        <v>686</v>
      </c>
      <c r="H218" s="279">
        <v>12</v>
      </c>
      <c r="I218" s="280"/>
      <c r="J218" s="281">
        <f>ROUND(I218*H218,2)</f>
        <v>0</v>
      </c>
      <c r="K218" s="282"/>
      <c r="L218" s="283"/>
      <c r="M218" s="284" t="s">
        <v>1</v>
      </c>
      <c r="N218" s="285" t="s">
        <v>43</v>
      </c>
      <c r="O218" s="90"/>
      <c r="P218" s="243">
        <f>O218*H218</f>
        <v>0</v>
      </c>
      <c r="Q218" s="243">
        <v>0</v>
      </c>
      <c r="R218" s="243">
        <f>Q218*H218</f>
        <v>0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295</v>
      </c>
      <c r="AT218" s="245" t="s">
        <v>292</v>
      </c>
      <c r="AU218" s="245" t="s">
        <v>88</v>
      </c>
      <c r="AY218" s="16" t="s">
        <v>137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86</v>
      </c>
      <c r="BK218" s="246">
        <f>ROUND(I218*H218,2)</f>
        <v>0</v>
      </c>
      <c r="BL218" s="16" t="s">
        <v>227</v>
      </c>
      <c r="BM218" s="245" t="s">
        <v>1203</v>
      </c>
    </row>
    <row r="219" s="2" customFormat="1" ht="16.5" customHeight="1">
      <c r="A219" s="37"/>
      <c r="B219" s="38"/>
      <c r="C219" s="233" t="s">
        <v>428</v>
      </c>
      <c r="D219" s="233" t="s">
        <v>138</v>
      </c>
      <c r="E219" s="234" t="s">
        <v>807</v>
      </c>
      <c r="F219" s="235" t="s">
        <v>808</v>
      </c>
      <c r="G219" s="236" t="s">
        <v>162</v>
      </c>
      <c r="H219" s="237">
        <v>12</v>
      </c>
      <c r="I219" s="238"/>
      <c r="J219" s="239">
        <f>ROUND(I219*H219,2)</f>
        <v>0</v>
      </c>
      <c r="K219" s="240"/>
      <c r="L219" s="43"/>
      <c r="M219" s="241" t="s">
        <v>1</v>
      </c>
      <c r="N219" s="242" t="s">
        <v>43</v>
      </c>
      <c r="O219" s="90"/>
      <c r="P219" s="243">
        <f>O219*H219</f>
        <v>0</v>
      </c>
      <c r="Q219" s="243">
        <v>0</v>
      </c>
      <c r="R219" s="243">
        <f>Q219*H219</f>
        <v>0</v>
      </c>
      <c r="S219" s="243">
        <v>0.0074999999999999997</v>
      </c>
      <c r="T219" s="244">
        <f>S219*H219</f>
        <v>0.089999999999999997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5" t="s">
        <v>227</v>
      </c>
      <c r="AT219" s="245" t="s">
        <v>138</v>
      </c>
      <c r="AU219" s="245" t="s">
        <v>88</v>
      </c>
      <c r="AY219" s="16" t="s">
        <v>137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6" t="s">
        <v>86</v>
      </c>
      <c r="BK219" s="246">
        <f>ROUND(I219*H219,2)</f>
        <v>0</v>
      </c>
      <c r="BL219" s="16" t="s">
        <v>227</v>
      </c>
      <c r="BM219" s="245" t="s">
        <v>1204</v>
      </c>
    </row>
    <row r="220" s="12" customFormat="1" ht="22.8" customHeight="1">
      <c r="A220" s="12"/>
      <c r="B220" s="219"/>
      <c r="C220" s="220"/>
      <c r="D220" s="221" t="s">
        <v>77</v>
      </c>
      <c r="E220" s="251" t="s">
        <v>297</v>
      </c>
      <c r="F220" s="251" t="s">
        <v>298</v>
      </c>
      <c r="G220" s="220"/>
      <c r="H220" s="220"/>
      <c r="I220" s="223"/>
      <c r="J220" s="252">
        <f>BK220</f>
        <v>0</v>
      </c>
      <c r="K220" s="220"/>
      <c r="L220" s="225"/>
      <c r="M220" s="226"/>
      <c r="N220" s="227"/>
      <c r="O220" s="227"/>
      <c r="P220" s="228">
        <f>SUM(P221:P225)</f>
        <v>0</v>
      </c>
      <c r="Q220" s="227"/>
      <c r="R220" s="228">
        <f>SUM(R221:R225)</f>
        <v>2.10839</v>
      </c>
      <c r="S220" s="227"/>
      <c r="T220" s="229">
        <f>SUM(T221:T225)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0" t="s">
        <v>88</v>
      </c>
      <c r="AT220" s="231" t="s">
        <v>77</v>
      </c>
      <c r="AU220" s="231" t="s">
        <v>86</v>
      </c>
      <c r="AY220" s="230" t="s">
        <v>137</v>
      </c>
      <c r="BK220" s="232">
        <f>SUM(BK221:BK225)</f>
        <v>0</v>
      </c>
    </row>
    <row r="221" s="2" customFormat="1" ht="21.75" customHeight="1">
      <c r="A221" s="37"/>
      <c r="B221" s="38"/>
      <c r="C221" s="233" t="s">
        <v>433</v>
      </c>
      <c r="D221" s="233" t="s">
        <v>138</v>
      </c>
      <c r="E221" s="234" t="s">
        <v>1205</v>
      </c>
      <c r="F221" s="235" t="s">
        <v>1206</v>
      </c>
      <c r="G221" s="236" t="s">
        <v>178</v>
      </c>
      <c r="H221" s="237">
        <v>9</v>
      </c>
      <c r="I221" s="238"/>
      <c r="J221" s="239">
        <f>ROUND(I221*H221,2)</f>
        <v>0</v>
      </c>
      <c r="K221" s="240"/>
      <c r="L221" s="43"/>
      <c r="M221" s="241" t="s">
        <v>1</v>
      </c>
      <c r="N221" s="242" t="s">
        <v>43</v>
      </c>
      <c r="O221" s="90"/>
      <c r="P221" s="243">
        <f>O221*H221</f>
        <v>0</v>
      </c>
      <c r="Q221" s="243">
        <v>0.019460000000000002</v>
      </c>
      <c r="R221" s="243">
        <f>Q221*H221</f>
        <v>0.17514000000000002</v>
      </c>
      <c r="S221" s="243">
        <v>0</v>
      </c>
      <c r="T221" s="24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227</v>
      </c>
      <c r="AT221" s="245" t="s">
        <v>138</v>
      </c>
      <c r="AU221" s="245" t="s">
        <v>88</v>
      </c>
      <c r="AY221" s="16" t="s">
        <v>137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86</v>
      </c>
      <c r="BK221" s="246">
        <f>ROUND(I221*H221,2)</f>
        <v>0</v>
      </c>
      <c r="BL221" s="16" t="s">
        <v>227</v>
      </c>
      <c r="BM221" s="245" t="s">
        <v>1207</v>
      </c>
    </row>
    <row r="222" s="13" customFormat="1">
      <c r="A222" s="13"/>
      <c r="B222" s="253"/>
      <c r="C222" s="254"/>
      <c r="D222" s="247" t="s">
        <v>152</v>
      </c>
      <c r="E222" s="255" t="s">
        <v>1</v>
      </c>
      <c r="F222" s="256" t="s">
        <v>1208</v>
      </c>
      <c r="G222" s="254"/>
      <c r="H222" s="257">
        <v>9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3" t="s">
        <v>152</v>
      </c>
      <c r="AU222" s="263" t="s">
        <v>88</v>
      </c>
      <c r="AV222" s="13" t="s">
        <v>88</v>
      </c>
      <c r="AW222" s="13" t="s">
        <v>34</v>
      </c>
      <c r="AX222" s="13" t="s">
        <v>86</v>
      </c>
      <c r="AY222" s="263" t="s">
        <v>137</v>
      </c>
    </row>
    <row r="223" s="2" customFormat="1" ht="33" customHeight="1">
      <c r="A223" s="37"/>
      <c r="B223" s="38"/>
      <c r="C223" s="233" t="s">
        <v>437</v>
      </c>
      <c r="D223" s="233" t="s">
        <v>138</v>
      </c>
      <c r="E223" s="234" t="s">
        <v>1209</v>
      </c>
      <c r="F223" s="235" t="s">
        <v>1210</v>
      </c>
      <c r="G223" s="236" t="s">
        <v>162</v>
      </c>
      <c r="H223" s="237">
        <v>19</v>
      </c>
      <c r="I223" s="238"/>
      <c r="J223" s="239">
        <f>ROUND(I223*H223,2)</f>
        <v>0</v>
      </c>
      <c r="K223" s="240"/>
      <c r="L223" s="43"/>
      <c r="M223" s="241" t="s">
        <v>1</v>
      </c>
      <c r="N223" s="242" t="s">
        <v>43</v>
      </c>
      <c r="O223" s="90"/>
      <c r="P223" s="243">
        <f>O223*H223</f>
        <v>0</v>
      </c>
      <c r="Q223" s="243">
        <v>0.10174999999999999</v>
      </c>
      <c r="R223" s="243">
        <f>Q223*H223</f>
        <v>1.9332499999999999</v>
      </c>
      <c r="S223" s="243">
        <v>0</v>
      </c>
      <c r="T223" s="24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227</v>
      </c>
      <c r="AT223" s="245" t="s">
        <v>138</v>
      </c>
      <c r="AU223" s="245" t="s">
        <v>88</v>
      </c>
      <c r="AY223" s="16" t="s">
        <v>137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86</v>
      </c>
      <c r="BK223" s="246">
        <f>ROUND(I223*H223,2)</f>
        <v>0</v>
      </c>
      <c r="BL223" s="16" t="s">
        <v>227</v>
      </c>
      <c r="BM223" s="245" t="s">
        <v>1211</v>
      </c>
    </row>
    <row r="224" s="2" customFormat="1">
      <c r="A224" s="37"/>
      <c r="B224" s="38"/>
      <c r="C224" s="39"/>
      <c r="D224" s="247" t="s">
        <v>142</v>
      </c>
      <c r="E224" s="39"/>
      <c r="F224" s="248" t="s">
        <v>1212</v>
      </c>
      <c r="G224" s="39"/>
      <c r="H224" s="39"/>
      <c r="I224" s="143"/>
      <c r="J224" s="39"/>
      <c r="K224" s="39"/>
      <c r="L224" s="43"/>
      <c r="M224" s="249"/>
      <c r="N224" s="250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142</v>
      </c>
      <c r="AU224" s="16" t="s">
        <v>88</v>
      </c>
    </row>
    <row r="225" s="2" customFormat="1" ht="21.75" customHeight="1">
      <c r="A225" s="37"/>
      <c r="B225" s="38"/>
      <c r="C225" s="233" t="s">
        <v>442</v>
      </c>
      <c r="D225" s="233" t="s">
        <v>138</v>
      </c>
      <c r="E225" s="234" t="s">
        <v>1213</v>
      </c>
      <c r="F225" s="235" t="s">
        <v>1214</v>
      </c>
      <c r="G225" s="236" t="s">
        <v>400</v>
      </c>
      <c r="H225" s="286"/>
      <c r="I225" s="238"/>
      <c r="J225" s="239">
        <f>ROUND(I225*H225,2)</f>
        <v>0</v>
      </c>
      <c r="K225" s="240"/>
      <c r="L225" s="43"/>
      <c r="M225" s="241" t="s">
        <v>1</v>
      </c>
      <c r="N225" s="242" t="s">
        <v>43</v>
      </c>
      <c r="O225" s="90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227</v>
      </c>
      <c r="AT225" s="245" t="s">
        <v>138</v>
      </c>
      <c r="AU225" s="245" t="s">
        <v>88</v>
      </c>
      <c r="AY225" s="16" t="s">
        <v>137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6" t="s">
        <v>86</v>
      </c>
      <c r="BK225" s="246">
        <f>ROUND(I225*H225,2)</f>
        <v>0</v>
      </c>
      <c r="BL225" s="16" t="s">
        <v>227</v>
      </c>
      <c r="BM225" s="245" t="s">
        <v>1215</v>
      </c>
    </row>
    <row r="226" s="12" customFormat="1" ht="22.8" customHeight="1">
      <c r="A226" s="12"/>
      <c r="B226" s="219"/>
      <c r="C226" s="220"/>
      <c r="D226" s="221" t="s">
        <v>77</v>
      </c>
      <c r="E226" s="251" t="s">
        <v>402</v>
      </c>
      <c r="F226" s="251" t="s">
        <v>403</v>
      </c>
      <c r="G226" s="220"/>
      <c r="H226" s="220"/>
      <c r="I226" s="223"/>
      <c r="J226" s="252">
        <f>BK226</f>
        <v>0</v>
      </c>
      <c r="K226" s="220"/>
      <c r="L226" s="225"/>
      <c r="M226" s="226"/>
      <c r="N226" s="227"/>
      <c r="O226" s="227"/>
      <c r="P226" s="228">
        <f>SUM(P227:P230)</f>
        <v>0</v>
      </c>
      <c r="Q226" s="227"/>
      <c r="R226" s="228">
        <f>SUM(R227:R230)</f>
        <v>0.044600000000000001</v>
      </c>
      <c r="S226" s="227"/>
      <c r="T226" s="229">
        <f>SUM(T227:T230)</f>
        <v>0.078799999999999995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0" t="s">
        <v>88</v>
      </c>
      <c r="AT226" s="231" t="s">
        <v>77</v>
      </c>
      <c r="AU226" s="231" t="s">
        <v>86</v>
      </c>
      <c r="AY226" s="230" t="s">
        <v>137</v>
      </c>
      <c r="BK226" s="232">
        <f>SUM(BK227:BK230)</f>
        <v>0</v>
      </c>
    </row>
    <row r="227" s="2" customFormat="1" ht="16.5" customHeight="1">
      <c r="A227" s="37"/>
      <c r="B227" s="38"/>
      <c r="C227" s="233" t="s">
        <v>446</v>
      </c>
      <c r="D227" s="233" t="s">
        <v>138</v>
      </c>
      <c r="E227" s="234" t="s">
        <v>828</v>
      </c>
      <c r="F227" s="235" t="s">
        <v>829</v>
      </c>
      <c r="G227" s="236" t="s">
        <v>194</v>
      </c>
      <c r="H227" s="237">
        <v>20</v>
      </c>
      <c r="I227" s="238"/>
      <c r="J227" s="239">
        <f>ROUND(I227*H227,2)</f>
        <v>0</v>
      </c>
      <c r="K227" s="240"/>
      <c r="L227" s="43"/>
      <c r="M227" s="241" t="s">
        <v>1</v>
      </c>
      <c r="N227" s="242" t="s">
        <v>43</v>
      </c>
      <c r="O227" s="90"/>
      <c r="P227" s="243">
        <f>O227*H227</f>
        <v>0</v>
      </c>
      <c r="Q227" s="243">
        <v>0</v>
      </c>
      <c r="R227" s="243">
        <f>Q227*H227</f>
        <v>0</v>
      </c>
      <c r="S227" s="243">
        <v>0.0039399999999999999</v>
      </c>
      <c r="T227" s="244">
        <f>S227*H227</f>
        <v>0.078799999999999995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5" t="s">
        <v>227</v>
      </c>
      <c r="AT227" s="245" t="s">
        <v>138</v>
      </c>
      <c r="AU227" s="245" t="s">
        <v>88</v>
      </c>
      <c r="AY227" s="16" t="s">
        <v>137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6" t="s">
        <v>86</v>
      </c>
      <c r="BK227" s="246">
        <f>ROUND(I227*H227,2)</f>
        <v>0</v>
      </c>
      <c r="BL227" s="16" t="s">
        <v>227</v>
      </c>
      <c r="BM227" s="245" t="s">
        <v>1216</v>
      </c>
    </row>
    <row r="228" s="13" customFormat="1">
      <c r="A228" s="13"/>
      <c r="B228" s="253"/>
      <c r="C228" s="254"/>
      <c r="D228" s="247" t="s">
        <v>152</v>
      </c>
      <c r="E228" s="255" t="s">
        <v>1</v>
      </c>
      <c r="F228" s="256" t="s">
        <v>1217</v>
      </c>
      <c r="G228" s="254"/>
      <c r="H228" s="257">
        <v>20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3" t="s">
        <v>152</v>
      </c>
      <c r="AU228" s="263" t="s">
        <v>88</v>
      </c>
      <c r="AV228" s="13" t="s">
        <v>88</v>
      </c>
      <c r="AW228" s="13" t="s">
        <v>34</v>
      </c>
      <c r="AX228" s="13" t="s">
        <v>86</v>
      </c>
      <c r="AY228" s="263" t="s">
        <v>137</v>
      </c>
    </row>
    <row r="229" s="2" customFormat="1" ht="33" customHeight="1">
      <c r="A229" s="37"/>
      <c r="B229" s="38"/>
      <c r="C229" s="233" t="s">
        <v>455</v>
      </c>
      <c r="D229" s="233" t="s">
        <v>138</v>
      </c>
      <c r="E229" s="234" t="s">
        <v>833</v>
      </c>
      <c r="F229" s="235" t="s">
        <v>834</v>
      </c>
      <c r="G229" s="236" t="s">
        <v>194</v>
      </c>
      <c r="H229" s="237">
        <v>20</v>
      </c>
      <c r="I229" s="238"/>
      <c r="J229" s="239">
        <f>ROUND(I229*H229,2)</f>
        <v>0</v>
      </c>
      <c r="K229" s="240"/>
      <c r="L229" s="43"/>
      <c r="M229" s="241" t="s">
        <v>1</v>
      </c>
      <c r="N229" s="242" t="s">
        <v>43</v>
      </c>
      <c r="O229" s="90"/>
      <c r="P229" s="243">
        <f>O229*H229</f>
        <v>0</v>
      </c>
      <c r="Q229" s="243">
        <v>0.0022300000000000002</v>
      </c>
      <c r="R229" s="243">
        <f>Q229*H229</f>
        <v>0.044600000000000001</v>
      </c>
      <c r="S229" s="243">
        <v>0</v>
      </c>
      <c r="T229" s="24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5" t="s">
        <v>227</v>
      </c>
      <c r="AT229" s="245" t="s">
        <v>138</v>
      </c>
      <c r="AU229" s="245" t="s">
        <v>88</v>
      </c>
      <c r="AY229" s="16" t="s">
        <v>137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6" t="s">
        <v>86</v>
      </c>
      <c r="BK229" s="246">
        <f>ROUND(I229*H229,2)</f>
        <v>0</v>
      </c>
      <c r="BL229" s="16" t="s">
        <v>227</v>
      </c>
      <c r="BM229" s="245" t="s">
        <v>1218</v>
      </c>
    </row>
    <row r="230" s="2" customFormat="1" ht="21.75" customHeight="1">
      <c r="A230" s="37"/>
      <c r="B230" s="38"/>
      <c r="C230" s="233" t="s">
        <v>459</v>
      </c>
      <c r="D230" s="233" t="s">
        <v>138</v>
      </c>
      <c r="E230" s="234" t="s">
        <v>1219</v>
      </c>
      <c r="F230" s="235" t="s">
        <v>1220</v>
      </c>
      <c r="G230" s="236" t="s">
        <v>400</v>
      </c>
      <c r="H230" s="286"/>
      <c r="I230" s="238"/>
      <c r="J230" s="239">
        <f>ROUND(I230*H230,2)</f>
        <v>0</v>
      </c>
      <c r="K230" s="240"/>
      <c r="L230" s="43"/>
      <c r="M230" s="241" t="s">
        <v>1</v>
      </c>
      <c r="N230" s="242" t="s">
        <v>43</v>
      </c>
      <c r="O230" s="90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5" t="s">
        <v>227</v>
      </c>
      <c r="AT230" s="245" t="s">
        <v>138</v>
      </c>
      <c r="AU230" s="245" t="s">
        <v>88</v>
      </c>
      <c r="AY230" s="16" t="s">
        <v>137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6" t="s">
        <v>86</v>
      </c>
      <c r="BK230" s="246">
        <f>ROUND(I230*H230,2)</f>
        <v>0</v>
      </c>
      <c r="BL230" s="16" t="s">
        <v>227</v>
      </c>
      <c r="BM230" s="245" t="s">
        <v>1221</v>
      </c>
    </row>
    <row r="231" s="12" customFormat="1" ht="22.8" customHeight="1">
      <c r="A231" s="12"/>
      <c r="B231" s="219"/>
      <c r="C231" s="220"/>
      <c r="D231" s="221" t="s">
        <v>77</v>
      </c>
      <c r="E231" s="251" t="s">
        <v>575</v>
      </c>
      <c r="F231" s="251" t="s">
        <v>576</v>
      </c>
      <c r="G231" s="220"/>
      <c r="H231" s="220"/>
      <c r="I231" s="223"/>
      <c r="J231" s="252">
        <f>BK231</f>
        <v>0</v>
      </c>
      <c r="K231" s="220"/>
      <c r="L231" s="225"/>
      <c r="M231" s="226"/>
      <c r="N231" s="227"/>
      <c r="O231" s="227"/>
      <c r="P231" s="228">
        <f>SUM(P232:P234)</f>
        <v>0</v>
      </c>
      <c r="Q231" s="227"/>
      <c r="R231" s="228">
        <f>SUM(R232:R234)</f>
        <v>0</v>
      </c>
      <c r="S231" s="227"/>
      <c r="T231" s="229">
        <f>SUM(T232:T234)</f>
        <v>0.050000000000000003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0" t="s">
        <v>88</v>
      </c>
      <c r="AT231" s="231" t="s">
        <v>77</v>
      </c>
      <c r="AU231" s="231" t="s">
        <v>86</v>
      </c>
      <c r="AY231" s="230" t="s">
        <v>137</v>
      </c>
      <c r="BK231" s="232">
        <f>SUM(BK232:BK234)</f>
        <v>0</v>
      </c>
    </row>
    <row r="232" s="2" customFormat="1" ht="33" customHeight="1">
      <c r="A232" s="37"/>
      <c r="B232" s="38"/>
      <c r="C232" s="233" t="s">
        <v>463</v>
      </c>
      <c r="D232" s="233" t="s">
        <v>138</v>
      </c>
      <c r="E232" s="234" t="s">
        <v>1222</v>
      </c>
      <c r="F232" s="235" t="s">
        <v>1223</v>
      </c>
      <c r="G232" s="236" t="s">
        <v>194</v>
      </c>
      <c r="H232" s="237">
        <v>60</v>
      </c>
      <c r="I232" s="238"/>
      <c r="J232" s="239">
        <f>ROUND(I232*H232,2)</f>
        <v>0</v>
      </c>
      <c r="K232" s="240"/>
      <c r="L232" s="43"/>
      <c r="M232" s="241" t="s">
        <v>1</v>
      </c>
      <c r="N232" s="242" t="s">
        <v>43</v>
      </c>
      <c r="O232" s="90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5" t="s">
        <v>136</v>
      </c>
      <c r="AT232" s="245" t="s">
        <v>138</v>
      </c>
      <c r="AU232" s="245" t="s">
        <v>88</v>
      </c>
      <c r="AY232" s="16" t="s">
        <v>137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6" t="s">
        <v>86</v>
      </c>
      <c r="BK232" s="246">
        <f>ROUND(I232*H232,2)</f>
        <v>0</v>
      </c>
      <c r="BL232" s="16" t="s">
        <v>136</v>
      </c>
      <c r="BM232" s="245" t="s">
        <v>1224</v>
      </c>
    </row>
    <row r="233" s="2" customFormat="1" ht="33" customHeight="1">
      <c r="A233" s="37"/>
      <c r="B233" s="38"/>
      <c r="C233" s="233" t="s">
        <v>467</v>
      </c>
      <c r="D233" s="233" t="s">
        <v>138</v>
      </c>
      <c r="E233" s="234" t="s">
        <v>949</v>
      </c>
      <c r="F233" s="235" t="s">
        <v>1225</v>
      </c>
      <c r="G233" s="236" t="s">
        <v>951</v>
      </c>
      <c r="H233" s="237">
        <v>50</v>
      </c>
      <c r="I233" s="238"/>
      <c r="J233" s="239">
        <f>ROUND(I233*H233,2)</f>
        <v>0</v>
      </c>
      <c r="K233" s="240"/>
      <c r="L233" s="43"/>
      <c r="M233" s="241" t="s">
        <v>1</v>
      </c>
      <c r="N233" s="242" t="s">
        <v>43</v>
      </c>
      <c r="O233" s="90"/>
      <c r="P233" s="243">
        <f>O233*H233</f>
        <v>0</v>
      </c>
      <c r="Q233" s="243">
        <v>0</v>
      </c>
      <c r="R233" s="243">
        <f>Q233*H233</f>
        <v>0</v>
      </c>
      <c r="S233" s="243">
        <v>0.001</v>
      </c>
      <c r="T233" s="244">
        <f>S233*H233</f>
        <v>0.050000000000000003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5" t="s">
        <v>227</v>
      </c>
      <c r="AT233" s="245" t="s">
        <v>138</v>
      </c>
      <c r="AU233" s="245" t="s">
        <v>88</v>
      </c>
      <c r="AY233" s="16" t="s">
        <v>137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6" t="s">
        <v>86</v>
      </c>
      <c r="BK233" s="246">
        <f>ROUND(I233*H233,2)</f>
        <v>0</v>
      </c>
      <c r="BL233" s="16" t="s">
        <v>227</v>
      </c>
      <c r="BM233" s="245" t="s">
        <v>1226</v>
      </c>
    </row>
    <row r="234" s="2" customFormat="1" ht="21.75" customHeight="1">
      <c r="A234" s="37"/>
      <c r="B234" s="38"/>
      <c r="C234" s="233" t="s">
        <v>474</v>
      </c>
      <c r="D234" s="233" t="s">
        <v>138</v>
      </c>
      <c r="E234" s="234" t="s">
        <v>1227</v>
      </c>
      <c r="F234" s="235" t="s">
        <v>1228</v>
      </c>
      <c r="G234" s="236" t="s">
        <v>400</v>
      </c>
      <c r="H234" s="286"/>
      <c r="I234" s="238"/>
      <c r="J234" s="239">
        <f>ROUND(I234*H234,2)</f>
        <v>0</v>
      </c>
      <c r="K234" s="240"/>
      <c r="L234" s="43"/>
      <c r="M234" s="241" t="s">
        <v>1</v>
      </c>
      <c r="N234" s="242" t="s">
        <v>43</v>
      </c>
      <c r="O234" s="90"/>
      <c r="P234" s="243">
        <f>O234*H234</f>
        <v>0</v>
      </c>
      <c r="Q234" s="243">
        <v>0</v>
      </c>
      <c r="R234" s="243">
        <f>Q234*H234</f>
        <v>0</v>
      </c>
      <c r="S234" s="243">
        <v>0</v>
      </c>
      <c r="T234" s="244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5" t="s">
        <v>227</v>
      </c>
      <c r="AT234" s="245" t="s">
        <v>138</v>
      </c>
      <c r="AU234" s="245" t="s">
        <v>88</v>
      </c>
      <c r="AY234" s="16" t="s">
        <v>137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16" t="s">
        <v>86</v>
      </c>
      <c r="BK234" s="246">
        <f>ROUND(I234*H234,2)</f>
        <v>0</v>
      </c>
      <c r="BL234" s="16" t="s">
        <v>227</v>
      </c>
      <c r="BM234" s="245" t="s">
        <v>1229</v>
      </c>
    </row>
    <row r="235" s="12" customFormat="1" ht="22.8" customHeight="1">
      <c r="A235" s="12"/>
      <c r="B235" s="219"/>
      <c r="C235" s="220"/>
      <c r="D235" s="221" t="s">
        <v>77</v>
      </c>
      <c r="E235" s="251" t="s">
        <v>591</v>
      </c>
      <c r="F235" s="251" t="s">
        <v>955</v>
      </c>
      <c r="G235" s="220"/>
      <c r="H235" s="220"/>
      <c r="I235" s="223"/>
      <c r="J235" s="252">
        <f>BK235</f>
        <v>0</v>
      </c>
      <c r="K235" s="220"/>
      <c r="L235" s="225"/>
      <c r="M235" s="226"/>
      <c r="N235" s="227"/>
      <c r="O235" s="227"/>
      <c r="P235" s="228">
        <f>SUM(P236:P244)</f>
        <v>0</v>
      </c>
      <c r="Q235" s="227"/>
      <c r="R235" s="228">
        <f>SUM(R236:R244)</f>
        <v>0.085449999999999998</v>
      </c>
      <c r="S235" s="227"/>
      <c r="T235" s="229">
        <f>SUM(T236:T244)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30" t="s">
        <v>88</v>
      </c>
      <c r="AT235" s="231" t="s">
        <v>77</v>
      </c>
      <c r="AU235" s="231" t="s">
        <v>86</v>
      </c>
      <c r="AY235" s="230" t="s">
        <v>137</v>
      </c>
      <c r="BK235" s="232">
        <f>SUM(BK236:BK244)</f>
        <v>0</v>
      </c>
    </row>
    <row r="236" s="2" customFormat="1" ht="21.75" customHeight="1">
      <c r="A236" s="37"/>
      <c r="B236" s="38"/>
      <c r="C236" s="233" t="s">
        <v>478</v>
      </c>
      <c r="D236" s="233" t="s">
        <v>138</v>
      </c>
      <c r="E236" s="234" t="s">
        <v>980</v>
      </c>
      <c r="F236" s="235" t="s">
        <v>981</v>
      </c>
      <c r="G236" s="236" t="s">
        <v>178</v>
      </c>
      <c r="H236" s="237">
        <v>20</v>
      </c>
      <c r="I236" s="238"/>
      <c r="J236" s="239">
        <f>ROUND(I236*H236,2)</f>
        <v>0</v>
      </c>
      <c r="K236" s="240"/>
      <c r="L236" s="43"/>
      <c r="M236" s="241" t="s">
        <v>1</v>
      </c>
      <c r="N236" s="242" t="s">
        <v>43</v>
      </c>
      <c r="O236" s="90"/>
      <c r="P236" s="243">
        <f>O236*H236</f>
        <v>0</v>
      </c>
      <c r="Q236" s="243">
        <v>0.00029999999999999997</v>
      </c>
      <c r="R236" s="243">
        <f>Q236*H236</f>
        <v>0.0059999999999999993</v>
      </c>
      <c r="S236" s="243">
        <v>0</v>
      </c>
      <c r="T236" s="24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5" t="s">
        <v>227</v>
      </c>
      <c r="AT236" s="245" t="s">
        <v>138</v>
      </c>
      <c r="AU236" s="245" t="s">
        <v>88</v>
      </c>
      <c r="AY236" s="16" t="s">
        <v>137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6" t="s">
        <v>86</v>
      </c>
      <c r="BK236" s="246">
        <f>ROUND(I236*H236,2)</f>
        <v>0</v>
      </c>
      <c r="BL236" s="16" t="s">
        <v>227</v>
      </c>
      <c r="BM236" s="245" t="s">
        <v>1230</v>
      </c>
    </row>
    <row r="237" s="13" customFormat="1">
      <c r="A237" s="13"/>
      <c r="B237" s="253"/>
      <c r="C237" s="254"/>
      <c r="D237" s="247" t="s">
        <v>152</v>
      </c>
      <c r="E237" s="255" t="s">
        <v>1</v>
      </c>
      <c r="F237" s="256" t="s">
        <v>1231</v>
      </c>
      <c r="G237" s="254"/>
      <c r="H237" s="257">
        <v>20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3" t="s">
        <v>152</v>
      </c>
      <c r="AU237" s="263" t="s">
        <v>88</v>
      </c>
      <c r="AV237" s="13" t="s">
        <v>88</v>
      </c>
      <c r="AW237" s="13" t="s">
        <v>34</v>
      </c>
      <c r="AX237" s="13" t="s">
        <v>86</v>
      </c>
      <c r="AY237" s="263" t="s">
        <v>137</v>
      </c>
    </row>
    <row r="238" s="2" customFormat="1" ht="21.75" customHeight="1">
      <c r="A238" s="37"/>
      <c r="B238" s="38"/>
      <c r="C238" s="233" t="s">
        <v>266</v>
      </c>
      <c r="D238" s="233" t="s">
        <v>138</v>
      </c>
      <c r="E238" s="234" t="s">
        <v>988</v>
      </c>
      <c r="F238" s="235" t="s">
        <v>989</v>
      </c>
      <c r="G238" s="236" t="s">
        <v>178</v>
      </c>
      <c r="H238" s="237">
        <v>20</v>
      </c>
      <c r="I238" s="238"/>
      <c r="J238" s="239">
        <f>ROUND(I238*H238,2)</f>
        <v>0</v>
      </c>
      <c r="K238" s="240"/>
      <c r="L238" s="43"/>
      <c r="M238" s="241" t="s">
        <v>1</v>
      </c>
      <c r="N238" s="242" t="s">
        <v>43</v>
      </c>
      <c r="O238" s="90"/>
      <c r="P238" s="243">
        <f>O238*H238</f>
        <v>0</v>
      </c>
      <c r="Q238" s="243">
        <v>0.00066</v>
      </c>
      <c r="R238" s="243">
        <f>Q238*H238</f>
        <v>0.0132</v>
      </c>
      <c r="S238" s="243">
        <v>0</v>
      </c>
      <c r="T238" s="24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5" t="s">
        <v>227</v>
      </c>
      <c r="AT238" s="245" t="s">
        <v>138</v>
      </c>
      <c r="AU238" s="245" t="s">
        <v>88</v>
      </c>
      <c r="AY238" s="16" t="s">
        <v>137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6" t="s">
        <v>86</v>
      </c>
      <c r="BK238" s="246">
        <f>ROUND(I238*H238,2)</f>
        <v>0</v>
      </c>
      <c r="BL238" s="16" t="s">
        <v>227</v>
      </c>
      <c r="BM238" s="245" t="s">
        <v>1232</v>
      </c>
    </row>
    <row r="239" s="2" customFormat="1">
      <c r="A239" s="37"/>
      <c r="B239" s="38"/>
      <c r="C239" s="39"/>
      <c r="D239" s="247" t="s">
        <v>142</v>
      </c>
      <c r="E239" s="39"/>
      <c r="F239" s="248" t="s">
        <v>1233</v>
      </c>
      <c r="G239" s="39"/>
      <c r="H239" s="39"/>
      <c r="I239" s="143"/>
      <c r="J239" s="39"/>
      <c r="K239" s="39"/>
      <c r="L239" s="43"/>
      <c r="M239" s="249"/>
      <c r="N239" s="250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142</v>
      </c>
      <c r="AU239" s="16" t="s">
        <v>88</v>
      </c>
    </row>
    <row r="240" s="2" customFormat="1" ht="21.75" customHeight="1">
      <c r="A240" s="37"/>
      <c r="B240" s="38"/>
      <c r="C240" s="233" t="s">
        <v>488</v>
      </c>
      <c r="D240" s="233" t="s">
        <v>138</v>
      </c>
      <c r="E240" s="234" t="s">
        <v>993</v>
      </c>
      <c r="F240" s="235" t="s">
        <v>994</v>
      </c>
      <c r="G240" s="236" t="s">
        <v>178</v>
      </c>
      <c r="H240" s="237">
        <v>125</v>
      </c>
      <c r="I240" s="238"/>
      <c r="J240" s="239">
        <f>ROUND(I240*H240,2)</f>
        <v>0</v>
      </c>
      <c r="K240" s="240"/>
      <c r="L240" s="43"/>
      <c r="M240" s="241" t="s">
        <v>1</v>
      </c>
      <c r="N240" s="242" t="s">
        <v>43</v>
      </c>
      <c r="O240" s="90"/>
      <c r="P240" s="243">
        <f>O240*H240</f>
        <v>0</v>
      </c>
      <c r="Q240" s="243">
        <v>2.0000000000000002E-05</v>
      </c>
      <c r="R240" s="243">
        <f>Q240*H240</f>
        <v>0.0025000000000000001</v>
      </c>
      <c r="S240" s="243">
        <v>0</v>
      </c>
      <c r="T240" s="24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5" t="s">
        <v>227</v>
      </c>
      <c r="AT240" s="245" t="s">
        <v>138</v>
      </c>
      <c r="AU240" s="245" t="s">
        <v>88</v>
      </c>
      <c r="AY240" s="16" t="s">
        <v>137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6" t="s">
        <v>86</v>
      </c>
      <c r="BK240" s="246">
        <f>ROUND(I240*H240,2)</f>
        <v>0</v>
      </c>
      <c r="BL240" s="16" t="s">
        <v>227</v>
      </c>
      <c r="BM240" s="245" t="s">
        <v>1234</v>
      </c>
    </row>
    <row r="241" s="2" customFormat="1">
      <c r="A241" s="37"/>
      <c r="B241" s="38"/>
      <c r="C241" s="39"/>
      <c r="D241" s="247" t="s">
        <v>142</v>
      </c>
      <c r="E241" s="39"/>
      <c r="F241" s="248" t="s">
        <v>1235</v>
      </c>
      <c r="G241" s="39"/>
      <c r="H241" s="39"/>
      <c r="I241" s="143"/>
      <c r="J241" s="39"/>
      <c r="K241" s="39"/>
      <c r="L241" s="43"/>
      <c r="M241" s="249"/>
      <c r="N241" s="250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142</v>
      </c>
      <c r="AU241" s="16" t="s">
        <v>88</v>
      </c>
    </row>
    <row r="242" s="13" customFormat="1">
      <c r="A242" s="13"/>
      <c r="B242" s="253"/>
      <c r="C242" s="254"/>
      <c r="D242" s="247" t="s">
        <v>152</v>
      </c>
      <c r="E242" s="255" t="s">
        <v>1</v>
      </c>
      <c r="F242" s="256" t="s">
        <v>1236</v>
      </c>
      <c r="G242" s="254"/>
      <c r="H242" s="257">
        <v>125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3" t="s">
        <v>152</v>
      </c>
      <c r="AU242" s="263" t="s">
        <v>88</v>
      </c>
      <c r="AV242" s="13" t="s">
        <v>88</v>
      </c>
      <c r="AW242" s="13" t="s">
        <v>34</v>
      </c>
      <c r="AX242" s="13" t="s">
        <v>86</v>
      </c>
      <c r="AY242" s="263" t="s">
        <v>137</v>
      </c>
    </row>
    <row r="243" s="2" customFormat="1" ht="33" customHeight="1">
      <c r="A243" s="37"/>
      <c r="B243" s="38"/>
      <c r="C243" s="233" t="s">
        <v>492</v>
      </c>
      <c r="D243" s="233" t="s">
        <v>138</v>
      </c>
      <c r="E243" s="234" t="s">
        <v>998</v>
      </c>
      <c r="F243" s="235" t="s">
        <v>999</v>
      </c>
      <c r="G243" s="236" t="s">
        <v>178</v>
      </c>
      <c r="H243" s="237">
        <v>125</v>
      </c>
      <c r="I243" s="238"/>
      <c r="J243" s="239">
        <f>ROUND(I243*H243,2)</f>
        <v>0</v>
      </c>
      <c r="K243" s="240"/>
      <c r="L243" s="43"/>
      <c r="M243" s="241" t="s">
        <v>1</v>
      </c>
      <c r="N243" s="242" t="s">
        <v>43</v>
      </c>
      <c r="O243" s="90"/>
      <c r="P243" s="243">
        <f>O243*H243</f>
        <v>0</v>
      </c>
      <c r="Q243" s="243">
        <v>0.00051000000000000004</v>
      </c>
      <c r="R243" s="243">
        <f>Q243*H243</f>
        <v>0.063750000000000001</v>
      </c>
      <c r="S243" s="243">
        <v>0</v>
      </c>
      <c r="T243" s="24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45" t="s">
        <v>136</v>
      </c>
      <c r="AT243" s="245" t="s">
        <v>138</v>
      </c>
      <c r="AU243" s="245" t="s">
        <v>88</v>
      </c>
      <c r="AY243" s="16" t="s">
        <v>137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6" t="s">
        <v>86</v>
      </c>
      <c r="BK243" s="246">
        <f>ROUND(I243*H243,2)</f>
        <v>0</v>
      </c>
      <c r="BL243" s="16" t="s">
        <v>136</v>
      </c>
      <c r="BM243" s="245" t="s">
        <v>1237</v>
      </c>
    </row>
    <row r="244" s="2" customFormat="1">
      <c r="A244" s="37"/>
      <c r="B244" s="38"/>
      <c r="C244" s="39"/>
      <c r="D244" s="247" t="s">
        <v>142</v>
      </c>
      <c r="E244" s="39"/>
      <c r="F244" s="248" t="s">
        <v>1238</v>
      </c>
      <c r="G244" s="39"/>
      <c r="H244" s="39"/>
      <c r="I244" s="143"/>
      <c r="J244" s="39"/>
      <c r="K244" s="39"/>
      <c r="L244" s="43"/>
      <c r="M244" s="249"/>
      <c r="N244" s="250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142</v>
      </c>
      <c r="AU244" s="16" t="s">
        <v>88</v>
      </c>
    </row>
    <row r="245" s="12" customFormat="1" ht="25.92" customHeight="1">
      <c r="A245" s="12"/>
      <c r="B245" s="219"/>
      <c r="C245" s="220"/>
      <c r="D245" s="221" t="s">
        <v>77</v>
      </c>
      <c r="E245" s="222" t="s">
        <v>1239</v>
      </c>
      <c r="F245" s="222" t="s">
        <v>1240</v>
      </c>
      <c r="G245" s="220"/>
      <c r="H245" s="220"/>
      <c r="I245" s="223"/>
      <c r="J245" s="224">
        <f>BK245</f>
        <v>0</v>
      </c>
      <c r="K245" s="220"/>
      <c r="L245" s="225"/>
      <c r="M245" s="226"/>
      <c r="N245" s="227"/>
      <c r="O245" s="227"/>
      <c r="P245" s="228">
        <f>SUM(P246:P250)</f>
        <v>0</v>
      </c>
      <c r="Q245" s="227"/>
      <c r="R245" s="228">
        <f>SUM(R246:R250)</f>
        <v>0</v>
      </c>
      <c r="S245" s="227"/>
      <c r="T245" s="229">
        <f>SUM(T246:T250)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0" t="s">
        <v>86</v>
      </c>
      <c r="AT245" s="231" t="s">
        <v>77</v>
      </c>
      <c r="AU245" s="231" t="s">
        <v>78</v>
      </c>
      <c r="AY245" s="230" t="s">
        <v>137</v>
      </c>
      <c r="BK245" s="232">
        <f>SUM(BK246:BK250)</f>
        <v>0</v>
      </c>
    </row>
    <row r="246" s="2" customFormat="1" ht="21.75" customHeight="1">
      <c r="A246" s="37"/>
      <c r="B246" s="38"/>
      <c r="C246" s="233" t="s">
        <v>497</v>
      </c>
      <c r="D246" s="233" t="s">
        <v>138</v>
      </c>
      <c r="E246" s="234" t="s">
        <v>1241</v>
      </c>
      <c r="F246" s="235" t="s">
        <v>1242</v>
      </c>
      <c r="G246" s="236" t="s">
        <v>162</v>
      </c>
      <c r="H246" s="237">
        <v>10</v>
      </c>
      <c r="I246" s="238"/>
      <c r="J246" s="239">
        <f>ROUND(I246*H246,2)</f>
        <v>0</v>
      </c>
      <c r="K246" s="240"/>
      <c r="L246" s="43"/>
      <c r="M246" s="241" t="s">
        <v>1</v>
      </c>
      <c r="N246" s="242" t="s">
        <v>43</v>
      </c>
      <c r="O246" s="90"/>
      <c r="P246" s="243">
        <f>O246*H246</f>
        <v>0</v>
      </c>
      <c r="Q246" s="243">
        <v>0</v>
      </c>
      <c r="R246" s="243">
        <f>Q246*H246</f>
        <v>0</v>
      </c>
      <c r="S246" s="243">
        <v>0</v>
      </c>
      <c r="T246" s="24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5" t="s">
        <v>136</v>
      </c>
      <c r="AT246" s="245" t="s">
        <v>138</v>
      </c>
      <c r="AU246" s="245" t="s">
        <v>86</v>
      </c>
      <c r="AY246" s="16" t="s">
        <v>137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6" t="s">
        <v>86</v>
      </c>
      <c r="BK246" s="246">
        <f>ROUND(I246*H246,2)</f>
        <v>0</v>
      </c>
      <c r="BL246" s="16" t="s">
        <v>136</v>
      </c>
      <c r="BM246" s="245" t="s">
        <v>1243</v>
      </c>
    </row>
    <row r="247" s="2" customFormat="1">
      <c r="A247" s="37"/>
      <c r="B247" s="38"/>
      <c r="C247" s="39"/>
      <c r="D247" s="247" t="s">
        <v>142</v>
      </c>
      <c r="E247" s="39"/>
      <c r="F247" s="248" t="s">
        <v>1244</v>
      </c>
      <c r="G247" s="39"/>
      <c r="H247" s="39"/>
      <c r="I247" s="143"/>
      <c r="J247" s="39"/>
      <c r="K247" s="39"/>
      <c r="L247" s="43"/>
      <c r="M247" s="249"/>
      <c r="N247" s="250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142</v>
      </c>
      <c r="AU247" s="16" t="s">
        <v>86</v>
      </c>
    </row>
    <row r="248" s="2" customFormat="1" ht="21.75" customHeight="1">
      <c r="A248" s="37"/>
      <c r="B248" s="38"/>
      <c r="C248" s="233" t="s">
        <v>502</v>
      </c>
      <c r="D248" s="233" t="s">
        <v>138</v>
      </c>
      <c r="E248" s="234" t="s">
        <v>1245</v>
      </c>
      <c r="F248" s="235" t="s">
        <v>1246</v>
      </c>
      <c r="G248" s="236" t="s">
        <v>162</v>
      </c>
      <c r="H248" s="237">
        <v>6</v>
      </c>
      <c r="I248" s="238"/>
      <c r="J248" s="239">
        <f>ROUND(I248*H248,2)</f>
        <v>0</v>
      </c>
      <c r="K248" s="240"/>
      <c r="L248" s="43"/>
      <c r="M248" s="241" t="s">
        <v>1</v>
      </c>
      <c r="N248" s="242" t="s">
        <v>43</v>
      </c>
      <c r="O248" s="90"/>
      <c r="P248" s="243">
        <f>O248*H248</f>
        <v>0</v>
      </c>
      <c r="Q248" s="243">
        <v>0</v>
      </c>
      <c r="R248" s="243">
        <f>Q248*H248</f>
        <v>0</v>
      </c>
      <c r="S248" s="243">
        <v>0</v>
      </c>
      <c r="T248" s="24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5" t="s">
        <v>136</v>
      </c>
      <c r="AT248" s="245" t="s">
        <v>138</v>
      </c>
      <c r="AU248" s="245" t="s">
        <v>86</v>
      </c>
      <c r="AY248" s="16" t="s">
        <v>137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6" t="s">
        <v>86</v>
      </c>
      <c r="BK248" s="246">
        <f>ROUND(I248*H248,2)</f>
        <v>0</v>
      </c>
      <c r="BL248" s="16" t="s">
        <v>136</v>
      </c>
      <c r="BM248" s="245" t="s">
        <v>1247</v>
      </c>
    </row>
    <row r="249" s="2" customFormat="1">
      <c r="A249" s="37"/>
      <c r="B249" s="38"/>
      <c r="C249" s="39"/>
      <c r="D249" s="247" t="s">
        <v>142</v>
      </c>
      <c r="E249" s="39"/>
      <c r="F249" s="248" t="s">
        <v>1248</v>
      </c>
      <c r="G249" s="39"/>
      <c r="H249" s="39"/>
      <c r="I249" s="143"/>
      <c r="J249" s="39"/>
      <c r="K249" s="39"/>
      <c r="L249" s="43"/>
      <c r="M249" s="249"/>
      <c r="N249" s="250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142</v>
      </c>
      <c r="AU249" s="16" t="s">
        <v>86</v>
      </c>
    </row>
    <row r="250" s="2" customFormat="1" ht="16.5" customHeight="1">
      <c r="A250" s="37"/>
      <c r="B250" s="38"/>
      <c r="C250" s="233" t="s">
        <v>506</v>
      </c>
      <c r="D250" s="233" t="s">
        <v>138</v>
      </c>
      <c r="E250" s="234" t="s">
        <v>1249</v>
      </c>
      <c r="F250" s="235" t="s">
        <v>1250</v>
      </c>
      <c r="G250" s="236" t="s">
        <v>168</v>
      </c>
      <c r="H250" s="237">
        <v>1</v>
      </c>
      <c r="I250" s="238"/>
      <c r="J250" s="239">
        <f>ROUND(I250*H250,2)</f>
        <v>0</v>
      </c>
      <c r="K250" s="240"/>
      <c r="L250" s="43"/>
      <c r="M250" s="290" t="s">
        <v>1</v>
      </c>
      <c r="N250" s="291" t="s">
        <v>43</v>
      </c>
      <c r="O250" s="292"/>
      <c r="P250" s="293">
        <f>O250*H250</f>
        <v>0</v>
      </c>
      <c r="Q250" s="293">
        <v>0</v>
      </c>
      <c r="R250" s="293">
        <f>Q250*H250</f>
        <v>0</v>
      </c>
      <c r="S250" s="293">
        <v>0</v>
      </c>
      <c r="T250" s="29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5" t="s">
        <v>136</v>
      </c>
      <c r="AT250" s="245" t="s">
        <v>138</v>
      </c>
      <c r="AU250" s="245" t="s">
        <v>86</v>
      </c>
      <c r="AY250" s="16" t="s">
        <v>137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6" t="s">
        <v>86</v>
      </c>
      <c r="BK250" s="246">
        <f>ROUND(I250*H250,2)</f>
        <v>0</v>
      </c>
      <c r="BL250" s="16" t="s">
        <v>136</v>
      </c>
      <c r="BM250" s="245" t="s">
        <v>1251</v>
      </c>
    </row>
    <row r="251" s="2" customFormat="1" ht="6.96" customHeight="1">
      <c r="A251" s="37"/>
      <c r="B251" s="65"/>
      <c r="C251" s="66"/>
      <c r="D251" s="66"/>
      <c r="E251" s="66"/>
      <c r="F251" s="66"/>
      <c r="G251" s="66"/>
      <c r="H251" s="66"/>
      <c r="I251" s="182"/>
      <c r="J251" s="66"/>
      <c r="K251" s="66"/>
      <c r="L251" s="43"/>
      <c r="M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</row>
  </sheetData>
  <sheetProtection sheet="1" autoFilter="0" formatColumns="0" formatRows="0" objects="1" scenarios="1" spinCount="100000" saltValue="AYNyxQ1sVrz5D2XZ5GmL6R9KxwO02DC/7smkWcZ3ecCjglTMKAodF/i++1THumohPZv86hlJ2PJMDYdUUePRsQ==" hashValue="YyHLDqwg7JIHoh6teAcZVUIOp4OdOQy2kEUoOrCn5sitVO5FDIWXMKqu3eJzM2GTP2R9iqeyTZDoG7GichnR6g==" algorithmName="SHA-512" password="C1E4"/>
  <autoFilter ref="C134:K250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88</v>
      </c>
    </row>
    <row r="4" s="1" customFormat="1" ht="24.96" customHeight="1">
      <c r="B4" s="19"/>
      <c r="D4" s="139" t="s">
        <v>99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zakázky'!K6</f>
        <v>Lysá nad Labem ON - oprava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100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1252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zakázky'!AN8</f>
        <v>21. 2. 2020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">
        <v>27</v>
      </c>
      <c r="F15" s="37"/>
      <c r="G15" s="37"/>
      <c r="H15" s="37"/>
      <c r="I15" s="146" t="s">
        <v>28</v>
      </c>
      <c r="J15" s="145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30</v>
      </c>
      <c r="E17" s="37"/>
      <c r="F17" s="37"/>
      <c r="G17" s="37"/>
      <c r="H17" s="37"/>
      <c r="I17" s="146" t="s">
        <v>25</v>
      </c>
      <c r="J17" s="32" t="str">
        <f>'Rekapitulace zakázky'!AN13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45"/>
      <c r="G18" s="145"/>
      <c r="H18" s="145"/>
      <c r="I18" s="146" t="s">
        <v>28</v>
      </c>
      <c r="J18" s="32" t="str">
        <f>'Rekapitulace zakázky'!AN14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32</v>
      </c>
      <c r="E20" s="37"/>
      <c r="F20" s="37"/>
      <c r="G20" s="37"/>
      <c r="H20" s="37"/>
      <c r="I20" s="146" t="s">
        <v>25</v>
      </c>
      <c r="J20" s="145" t="str">
        <f>IF('Rekapitulace zakázky'!AN16="","",'Rekapitulace zakázky'!AN16)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zakázky'!E17="","",'Rekapitulace zakázky'!E17)</f>
        <v xml:space="preserve"> </v>
      </c>
      <c r="F21" s="37"/>
      <c r="G21" s="37"/>
      <c r="H21" s="37"/>
      <c r="I21" s="146" t="s">
        <v>28</v>
      </c>
      <c r="J21" s="145" t="str">
        <f>IF('Rekapitulace zakázky'!AN17="","",'Rekapitulace zakázky'!AN17)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35</v>
      </c>
      <c r="E23" s="37"/>
      <c r="F23" s="37"/>
      <c r="G23" s="37"/>
      <c r="H23" s="37"/>
      <c r="I23" s="146" t="s">
        <v>25</v>
      </c>
      <c r="J23" s="145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">
        <v>36</v>
      </c>
      <c r="F24" s="37"/>
      <c r="G24" s="37"/>
      <c r="H24" s="37"/>
      <c r="I24" s="146" t="s">
        <v>28</v>
      </c>
      <c r="J24" s="145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37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38</v>
      </c>
      <c r="E30" s="37"/>
      <c r="F30" s="37"/>
      <c r="G30" s="37"/>
      <c r="H30" s="37"/>
      <c r="I30" s="143"/>
      <c r="J30" s="15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40</v>
      </c>
      <c r="G32" s="37"/>
      <c r="H32" s="37"/>
      <c r="I32" s="158" t="s">
        <v>39</v>
      </c>
      <c r="J32" s="157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42</v>
      </c>
      <c r="E33" s="141" t="s">
        <v>43</v>
      </c>
      <c r="F33" s="160">
        <f>ROUND((SUM(BE120:BE129)),  2)</f>
        <v>0</v>
      </c>
      <c r="G33" s="37"/>
      <c r="H33" s="37"/>
      <c r="I33" s="161">
        <v>0.20999999999999999</v>
      </c>
      <c r="J33" s="160">
        <f>ROUND(((SUM(BE120:BE129))*I33),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44</v>
      </c>
      <c r="F34" s="160">
        <f>ROUND((SUM(BF120:BF129)),  2)</f>
        <v>0</v>
      </c>
      <c r="G34" s="37"/>
      <c r="H34" s="37"/>
      <c r="I34" s="161">
        <v>0.14999999999999999</v>
      </c>
      <c r="J34" s="160">
        <f>ROUND(((SUM(BF120:BF129))*I34),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45</v>
      </c>
      <c r="F35" s="160">
        <f>ROUND((SUM(BG120:BG129)),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46</v>
      </c>
      <c r="F36" s="160">
        <f>ROUND((SUM(BH120:BH129)),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60">
        <f>ROUND((SUM(BI120:BI129)),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48</v>
      </c>
      <c r="E39" s="164"/>
      <c r="F39" s="164"/>
      <c r="G39" s="165" t="s">
        <v>49</v>
      </c>
      <c r="H39" s="166" t="s">
        <v>50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51</v>
      </c>
      <c r="E50" s="171"/>
      <c r="F50" s="171"/>
      <c r="G50" s="170" t="s">
        <v>52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53</v>
      </c>
      <c r="E61" s="174"/>
      <c r="F61" s="175" t="s">
        <v>54</v>
      </c>
      <c r="G61" s="173" t="s">
        <v>53</v>
      </c>
      <c r="H61" s="174"/>
      <c r="I61" s="176"/>
      <c r="J61" s="177" t="s">
        <v>54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55</v>
      </c>
      <c r="E65" s="178"/>
      <c r="F65" s="178"/>
      <c r="G65" s="170" t="s">
        <v>56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53</v>
      </c>
      <c r="E76" s="174"/>
      <c r="F76" s="175" t="s">
        <v>54</v>
      </c>
      <c r="G76" s="173" t="s">
        <v>53</v>
      </c>
      <c r="H76" s="174"/>
      <c r="I76" s="176"/>
      <c r="J76" s="177" t="s">
        <v>54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Lysá nad Labem ON - oprava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004 - Vedlejší a ostatní náklady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žst. Lysá nad Labem</v>
      </c>
      <c r="G89" s="39"/>
      <c r="H89" s="39"/>
      <c r="I89" s="146" t="s">
        <v>22</v>
      </c>
      <c r="J89" s="78" t="str">
        <f>IF(J12="","",J12)</f>
        <v>21. 2. 2020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146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146" t="s">
        <v>35</v>
      </c>
      <c r="J92" s="35" t="str">
        <f>E24</f>
        <v>L. Ulrich, DiS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103</v>
      </c>
      <c r="D94" s="188"/>
      <c r="E94" s="188"/>
      <c r="F94" s="188"/>
      <c r="G94" s="188"/>
      <c r="H94" s="188"/>
      <c r="I94" s="189"/>
      <c r="J94" s="190" t="s">
        <v>104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105</v>
      </c>
      <c r="D96" s="39"/>
      <c r="E96" s="39"/>
      <c r="F96" s="39"/>
      <c r="G96" s="39"/>
      <c r="H96" s="39"/>
      <c r="I96" s="143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92"/>
      <c r="C97" s="193"/>
      <c r="D97" s="194" t="s">
        <v>1253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1254</v>
      </c>
      <c r="E98" s="202"/>
      <c r="F98" s="202"/>
      <c r="G98" s="202"/>
      <c r="H98" s="202"/>
      <c r="I98" s="203"/>
      <c r="J98" s="204">
        <f>J122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1255</v>
      </c>
      <c r="E99" s="202"/>
      <c r="F99" s="202"/>
      <c r="G99" s="202"/>
      <c r="H99" s="202"/>
      <c r="I99" s="203"/>
      <c r="J99" s="204">
        <f>J125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1256</v>
      </c>
      <c r="E100" s="202"/>
      <c r="F100" s="202"/>
      <c r="G100" s="202"/>
      <c r="H100" s="202"/>
      <c r="I100" s="203"/>
      <c r="J100" s="204">
        <f>J128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2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5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121</v>
      </c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3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3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6" t="str">
        <f>E7</f>
        <v>Lysá nad Labem ON - oprava</v>
      </c>
      <c r="F110" s="31"/>
      <c r="G110" s="31"/>
      <c r="H110" s="31"/>
      <c r="I110" s="143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100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004 - Vedlejší a ostatní náklady</v>
      </c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žst. Lysá nad Labem</v>
      </c>
      <c r="G114" s="39"/>
      <c r="H114" s="39"/>
      <c r="I114" s="146" t="s">
        <v>22</v>
      </c>
      <c r="J114" s="78" t="str">
        <f>IF(J12="","",J12)</f>
        <v>21. 2. 2020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Správa železnic, státní organizace</v>
      </c>
      <c r="G116" s="39"/>
      <c r="H116" s="39"/>
      <c r="I116" s="146" t="s">
        <v>32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146" t="s">
        <v>35</v>
      </c>
      <c r="J117" s="35" t="str">
        <f>E24</f>
        <v>L. Ulrich, DiS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6"/>
      <c r="B119" s="207"/>
      <c r="C119" s="208" t="s">
        <v>122</v>
      </c>
      <c r="D119" s="209" t="s">
        <v>63</v>
      </c>
      <c r="E119" s="209" t="s">
        <v>59</v>
      </c>
      <c r="F119" s="209" t="s">
        <v>60</v>
      </c>
      <c r="G119" s="209" t="s">
        <v>123</v>
      </c>
      <c r="H119" s="209" t="s">
        <v>124</v>
      </c>
      <c r="I119" s="210" t="s">
        <v>125</v>
      </c>
      <c r="J119" s="211" t="s">
        <v>104</v>
      </c>
      <c r="K119" s="212" t="s">
        <v>126</v>
      </c>
      <c r="L119" s="213"/>
      <c r="M119" s="99" t="s">
        <v>1</v>
      </c>
      <c r="N119" s="100" t="s">
        <v>42</v>
      </c>
      <c r="O119" s="100" t="s">
        <v>127</v>
      </c>
      <c r="P119" s="100" t="s">
        <v>128</v>
      </c>
      <c r="Q119" s="100" t="s">
        <v>129</v>
      </c>
      <c r="R119" s="100" t="s">
        <v>130</v>
      </c>
      <c r="S119" s="100" t="s">
        <v>131</v>
      </c>
      <c r="T119" s="101" t="s">
        <v>132</v>
      </c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="2" customFormat="1" ht="22.8" customHeight="1">
      <c r="A120" s="37"/>
      <c r="B120" s="38"/>
      <c r="C120" s="106" t="s">
        <v>133</v>
      </c>
      <c r="D120" s="39"/>
      <c r="E120" s="39"/>
      <c r="F120" s="39"/>
      <c r="G120" s="39"/>
      <c r="H120" s="39"/>
      <c r="I120" s="143"/>
      <c r="J120" s="214">
        <f>BK120</f>
        <v>0</v>
      </c>
      <c r="K120" s="39"/>
      <c r="L120" s="43"/>
      <c r="M120" s="102"/>
      <c r="N120" s="215"/>
      <c r="O120" s="103"/>
      <c r="P120" s="216">
        <f>P121</f>
        <v>0</v>
      </c>
      <c r="Q120" s="103"/>
      <c r="R120" s="216">
        <f>R121</f>
        <v>0</v>
      </c>
      <c r="S120" s="103"/>
      <c r="T120" s="217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77</v>
      </c>
      <c r="AU120" s="16" t="s">
        <v>106</v>
      </c>
      <c r="BK120" s="218">
        <f>BK121</f>
        <v>0</v>
      </c>
    </row>
    <row r="121" s="12" customFormat="1" ht="25.92" customHeight="1">
      <c r="A121" s="12"/>
      <c r="B121" s="219"/>
      <c r="C121" s="220"/>
      <c r="D121" s="221" t="s">
        <v>77</v>
      </c>
      <c r="E121" s="222" t="s">
        <v>1257</v>
      </c>
      <c r="F121" s="222" t="s">
        <v>1258</v>
      </c>
      <c r="G121" s="220"/>
      <c r="H121" s="220"/>
      <c r="I121" s="223"/>
      <c r="J121" s="224">
        <f>BK121</f>
        <v>0</v>
      </c>
      <c r="K121" s="220"/>
      <c r="L121" s="225"/>
      <c r="M121" s="226"/>
      <c r="N121" s="227"/>
      <c r="O121" s="227"/>
      <c r="P121" s="228">
        <f>P122+P125+P128</f>
        <v>0</v>
      </c>
      <c r="Q121" s="227"/>
      <c r="R121" s="228">
        <f>R122+R125+R128</f>
        <v>0</v>
      </c>
      <c r="S121" s="227"/>
      <c r="T121" s="229">
        <f>T122+T125+T128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170</v>
      </c>
      <c r="AT121" s="231" t="s">
        <v>77</v>
      </c>
      <c r="AU121" s="231" t="s">
        <v>78</v>
      </c>
      <c r="AY121" s="230" t="s">
        <v>137</v>
      </c>
      <c r="BK121" s="232">
        <f>BK122+BK125+BK128</f>
        <v>0</v>
      </c>
    </row>
    <row r="122" s="12" customFormat="1" ht="22.8" customHeight="1">
      <c r="A122" s="12"/>
      <c r="B122" s="219"/>
      <c r="C122" s="220"/>
      <c r="D122" s="221" t="s">
        <v>77</v>
      </c>
      <c r="E122" s="251" t="s">
        <v>1259</v>
      </c>
      <c r="F122" s="251" t="s">
        <v>1260</v>
      </c>
      <c r="G122" s="220"/>
      <c r="H122" s="220"/>
      <c r="I122" s="223"/>
      <c r="J122" s="252">
        <f>BK122</f>
        <v>0</v>
      </c>
      <c r="K122" s="220"/>
      <c r="L122" s="225"/>
      <c r="M122" s="226"/>
      <c r="N122" s="227"/>
      <c r="O122" s="227"/>
      <c r="P122" s="228">
        <f>SUM(P123:P124)</f>
        <v>0</v>
      </c>
      <c r="Q122" s="227"/>
      <c r="R122" s="228">
        <f>SUM(R123:R124)</f>
        <v>0</v>
      </c>
      <c r="S122" s="227"/>
      <c r="T122" s="229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170</v>
      </c>
      <c r="AT122" s="231" t="s">
        <v>77</v>
      </c>
      <c r="AU122" s="231" t="s">
        <v>86</v>
      </c>
      <c r="AY122" s="230" t="s">
        <v>137</v>
      </c>
      <c r="BK122" s="232">
        <f>SUM(BK123:BK124)</f>
        <v>0</v>
      </c>
    </row>
    <row r="123" s="2" customFormat="1" ht="16.5" customHeight="1">
      <c r="A123" s="37"/>
      <c r="B123" s="38"/>
      <c r="C123" s="233" t="s">
        <v>86</v>
      </c>
      <c r="D123" s="233" t="s">
        <v>138</v>
      </c>
      <c r="E123" s="234" t="s">
        <v>1261</v>
      </c>
      <c r="F123" s="235" t="s">
        <v>1260</v>
      </c>
      <c r="G123" s="236" t="s">
        <v>1262</v>
      </c>
      <c r="H123" s="237">
        <v>1</v>
      </c>
      <c r="I123" s="238"/>
      <c r="J123" s="239">
        <f>ROUND(I123*H123,2)</f>
        <v>0</v>
      </c>
      <c r="K123" s="240"/>
      <c r="L123" s="43"/>
      <c r="M123" s="241" t="s">
        <v>1</v>
      </c>
      <c r="N123" s="242" t="s">
        <v>43</v>
      </c>
      <c r="O123" s="90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5" t="s">
        <v>1263</v>
      </c>
      <c r="AT123" s="245" t="s">
        <v>138</v>
      </c>
      <c r="AU123" s="245" t="s">
        <v>88</v>
      </c>
      <c r="AY123" s="16" t="s">
        <v>137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6" t="s">
        <v>86</v>
      </c>
      <c r="BK123" s="246">
        <f>ROUND(I123*H123,2)</f>
        <v>0</v>
      </c>
      <c r="BL123" s="16" t="s">
        <v>1263</v>
      </c>
      <c r="BM123" s="245" t="s">
        <v>1264</v>
      </c>
    </row>
    <row r="124" s="2" customFormat="1">
      <c r="A124" s="37"/>
      <c r="B124" s="38"/>
      <c r="C124" s="39"/>
      <c r="D124" s="247" t="s">
        <v>142</v>
      </c>
      <c r="E124" s="39"/>
      <c r="F124" s="248" t="s">
        <v>1265</v>
      </c>
      <c r="G124" s="39"/>
      <c r="H124" s="39"/>
      <c r="I124" s="143"/>
      <c r="J124" s="39"/>
      <c r="K124" s="39"/>
      <c r="L124" s="43"/>
      <c r="M124" s="249"/>
      <c r="N124" s="250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142</v>
      </c>
      <c r="AU124" s="16" t="s">
        <v>88</v>
      </c>
    </row>
    <row r="125" s="12" customFormat="1" ht="22.8" customHeight="1">
      <c r="A125" s="12"/>
      <c r="B125" s="219"/>
      <c r="C125" s="220"/>
      <c r="D125" s="221" t="s">
        <v>77</v>
      </c>
      <c r="E125" s="251" t="s">
        <v>1266</v>
      </c>
      <c r="F125" s="251" t="s">
        <v>1267</v>
      </c>
      <c r="G125" s="220"/>
      <c r="H125" s="220"/>
      <c r="I125" s="223"/>
      <c r="J125" s="252">
        <f>BK125</f>
        <v>0</v>
      </c>
      <c r="K125" s="220"/>
      <c r="L125" s="225"/>
      <c r="M125" s="226"/>
      <c r="N125" s="227"/>
      <c r="O125" s="227"/>
      <c r="P125" s="228">
        <f>SUM(P126:P127)</f>
        <v>0</v>
      </c>
      <c r="Q125" s="227"/>
      <c r="R125" s="228">
        <f>SUM(R126:R127)</f>
        <v>0</v>
      </c>
      <c r="S125" s="227"/>
      <c r="T125" s="229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170</v>
      </c>
      <c r="AT125" s="231" t="s">
        <v>77</v>
      </c>
      <c r="AU125" s="231" t="s">
        <v>86</v>
      </c>
      <c r="AY125" s="230" t="s">
        <v>137</v>
      </c>
      <c r="BK125" s="232">
        <f>SUM(BK126:BK127)</f>
        <v>0</v>
      </c>
    </row>
    <row r="126" s="2" customFormat="1" ht="16.5" customHeight="1">
      <c r="A126" s="37"/>
      <c r="B126" s="38"/>
      <c r="C126" s="233" t="s">
        <v>88</v>
      </c>
      <c r="D126" s="233" t="s">
        <v>138</v>
      </c>
      <c r="E126" s="234" t="s">
        <v>1268</v>
      </c>
      <c r="F126" s="235" t="s">
        <v>1269</v>
      </c>
      <c r="G126" s="236" t="s">
        <v>1262</v>
      </c>
      <c r="H126" s="237">
        <v>1</v>
      </c>
      <c r="I126" s="238"/>
      <c r="J126" s="239">
        <f>ROUND(I126*H126,2)</f>
        <v>0</v>
      </c>
      <c r="K126" s="240"/>
      <c r="L126" s="43"/>
      <c r="M126" s="241" t="s">
        <v>1</v>
      </c>
      <c r="N126" s="242" t="s">
        <v>43</v>
      </c>
      <c r="O126" s="90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5" t="s">
        <v>1263</v>
      </c>
      <c r="AT126" s="245" t="s">
        <v>138</v>
      </c>
      <c r="AU126" s="245" t="s">
        <v>88</v>
      </c>
      <c r="AY126" s="16" t="s">
        <v>137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6" t="s">
        <v>86</v>
      </c>
      <c r="BK126" s="246">
        <f>ROUND(I126*H126,2)</f>
        <v>0</v>
      </c>
      <c r="BL126" s="16" t="s">
        <v>1263</v>
      </c>
      <c r="BM126" s="245" t="s">
        <v>1270</v>
      </c>
    </row>
    <row r="127" s="2" customFormat="1">
      <c r="A127" s="37"/>
      <c r="B127" s="38"/>
      <c r="C127" s="39"/>
      <c r="D127" s="247" t="s">
        <v>142</v>
      </c>
      <c r="E127" s="39"/>
      <c r="F127" s="248" t="s">
        <v>1271</v>
      </c>
      <c r="G127" s="39"/>
      <c r="H127" s="39"/>
      <c r="I127" s="143"/>
      <c r="J127" s="39"/>
      <c r="K127" s="39"/>
      <c r="L127" s="43"/>
      <c r="M127" s="249"/>
      <c r="N127" s="250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142</v>
      </c>
      <c r="AU127" s="16" t="s">
        <v>88</v>
      </c>
    </row>
    <row r="128" s="12" customFormat="1" ht="22.8" customHeight="1">
      <c r="A128" s="12"/>
      <c r="B128" s="219"/>
      <c r="C128" s="220"/>
      <c r="D128" s="221" t="s">
        <v>77</v>
      </c>
      <c r="E128" s="251" t="s">
        <v>1272</v>
      </c>
      <c r="F128" s="251" t="s">
        <v>1273</v>
      </c>
      <c r="G128" s="220"/>
      <c r="H128" s="220"/>
      <c r="I128" s="223"/>
      <c r="J128" s="252">
        <f>BK128</f>
        <v>0</v>
      </c>
      <c r="K128" s="220"/>
      <c r="L128" s="225"/>
      <c r="M128" s="226"/>
      <c r="N128" s="227"/>
      <c r="O128" s="227"/>
      <c r="P128" s="228">
        <f>P129</f>
        <v>0</v>
      </c>
      <c r="Q128" s="227"/>
      <c r="R128" s="228">
        <f>R129</f>
        <v>0</v>
      </c>
      <c r="S128" s="227"/>
      <c r="T128" s="22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170</v>
      </c>
      <c r="AT128" s="231" t="s">
        <v>77</v>
      </c>
      <c r="AU128" s="231" t="s">
        <v>86</v>
      </c>
      <c r="AY128" s="230" t="s">
        <v>137</v>
      </c>
      <c r="BK128" s="232">
        <f>BK129</f>
        <v>0</v>
      </c>
    </row>
    <row r="129" s="2" customFormat="1" ht="16.5" customHeight="1">
      <c r="A129" s="37"/>
      <c r="B129" s="38"/>
      <c r="C129" s="233" t="s">
        <v>146</v>
      </c>
      <c r="D129" s="233" t="s">
        <v>138</v>
      </c>
      <c r="E129" s="234" t="s">
        <v>1274</v>
      </c>
      <c r="F129" s="235" t="s">
        <v>1275</v>
      </c>
      <c r="G129" s="236" t="s">
        <v>1262</v>
      </c>
      <c r="H129" s="237">
        <v>1</v>
      </c>
      <c r="I129" s="238"/>
      <c r="J129" s="239">
        <f>ROUND(I129*H129,2)</f>
        <v>0</v>
      </c>
      <c r="K129" s="240"/>
      <c r="L129" s="43"/>
      <c r="M129" s="290" t="s">
        <v>1</v>
      </c>
      <c r="N129" s="291" t="s">
        <v>43</v>
      </c>
      <c r="O129" s="292"/>
      <c r="P129" s="293">
        <f>O129*H129</f>
        <v>0</v>
      </c>
      <c r="Q129" s="293">
        <v>0</v>
      </c>
      <c r="R129" s="293">
        <f>Q129*H129</f>
        <v>0</v>
      </c>
      <c r="S129" s="293">
        <v>0</v>
      </c>
      <c r="T129" s="2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5" t="s">
        <v>1263</v>
      </c>
      <c r="AT129" s="245" t="s">
        <v>138</v>
      </c>
      <c r="AU129" s="245" t="s">
        <v>88</v>
      </c>
      <c r="AY129" s="16" t="s">
        <v>137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6" t="s">
        <v>86</v>
      </c>
      <c r="BK129" s="246">
        <f>ROUND(I129*H129,2)</f>
        <v>0</v>
      </c>
      <c r="BL129" s="16" t="s">
        <v>1263</v>
      </c>
      <c r="BM129" s="245" t="s">
        <v>1276</v>
      </c>
    </row>
    <row r="130" s="2" customFormat="1" ht="6.96" customHeight="1">
      <c r="A130" s="37"/>
      <c r="B130" s="65"/>
      <c r="C130" s="66"/>
      <c r="D130" s="66"/>
      <c r="E130" s="66"/>
      <c r="F130" s="66"/>
      <c r="G130" s="66"/>
      <c r="H130" s="66"/>
      <c r="I130" s="182"/>
      <c r="J130" s="66"/>
      <c r="K130" s="66"/>
      <c r="L130" s="43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sheetProtection sheet="1" autoFilter="0" formatColumns="0" formatRows="0" objects="1" scenarios="1" spinCount="100000" saltValue="PGFW6EaLmTbpqofdBlw10cggJi7BTAakCnaZ0kS3UGpXTXzRv7zDzo/WvDVHMMdp3jYq22h8rORTx6Erg14WDg==" hashValue="UfwNwpLeNDsGus8HWWacCgtk6/iAhO6Gi3ZlPAYOEH27AZV9jQdFSddGHLW7uNqWsJwttrTCugSPInsi24b6/g==" algorithmName="SHA-512" password="C1E4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Ulrich Ladislav, DiS.</dc:creator>
  <cp:lastModifiedBy>Ulrich Ladislav, DiS.</cp:lastModifiedBy>
  <dcterms:created xsi:type="dcterms:W3CDTF">2020-02-21T10:54:57Z</dcterms:created>
  <dcterms:modified xsi:type="dcterms:W3CDTF">2020-02-21T10:55:02Z</dcterms:modified>
</cp:coreProperties>
</file>